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0036596\Documents\1. Projects\1. Current Projects\14. ITP Programme\2. Concept\3. Concept phase\4. ITP RFP 2021\TDR 2021\"/>
    </mc:Choice>
  </mc:AlternateContent>
  <xr:revisionPtr revIDLastSave="0" documentId="8_{119A699C-3AFF-4A9D-8F98-844D62137A87}" xr6:coauthVersionLast="47" xr6:coauthVersionMax="47" xr10:uidLastSave="{00000000-0000-0000-0000-000000000000}"/>
  <bookViews>
    <workbookView xWindow="-120" yWindow="-120" windowWidth="20730" windowHeight="11160" firstSheet="2" activeTab="5" xr2:uid="{AEEDD2A9-45F4-4B31-9E58-45742BE36BE0}"/>
  </bookViews>
  <sheets>
    <sheet name="PI Completion Guide" sheetId="4" r:id="rId1"/>
    <sheet name="Project Implementation (PI)" sheetId="1" r:id="rId2"/>
    <sheet name="SS Completion Guide" sheetId="5" r:id="rId3"/>
    <sheet name="Software subscription" sheetId="2" r:id="rId4"/>
    <sheet name="SME Completion Guide" sheetId="6" r:id="rId5"/>
    <sheet name="SME Augmentation"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3" l="1"/>
  <c r="L47" i="1"/>
  <c r="L46" i="1"/>
  <c r="L38" i="1"/>
  <c r="L29" i="1"/>
  <c r="L23" i="1"/>
  <c r="L15" i="1"/>
  <c r="L41" i="1"/>
  <c r="I41" i="1"/>
  <c r="L33" i="1"/>
  <c r="K33" i="1"/>
  <c r="I33" i="1"/>
  <c r="G33" i="1"/>
  <c r="L26" i="1"/>
  <c r="L17" i="1"/>
  <c r="K17" i="1"/>
  <c r="I17" i="1"/>
  <c r="G17" i="1"/>
  <c r="L8" i="1"/>
  <c r="K8" i="1"/>
  <c r="I8" i="1"/>
  <c r="G8" i="1"/>
  <c r="G13" i="6"/>
  <c r="H13" i="6" s="1"/>
  <c r="I13" i="6" s="1"/>
  <c r="J13" i="6" s="1"/>
  <c r="K13" i="6" s="1"/>
  <c r="L13" i="6" s="1"/>
  <c r="M13" i="6" s="1"/>
  <c r="N13" i="6" s="1"/>
  <c r="O13" i="6" s="1"/>
  <c r="P13" i="6" s="1"/>
  <c r="G12" i="6"/>
  <c r="H12" i="6" s="1"/>
  <c r="I12" i="6" s="1"/>
  <c r="J12" i="6" s="1"/>
  <c r="K12" i="6" s="1"/>
  <c r="L12" i="6" s="1"/>
  <c r="M12" i="6" s="1"/>
  <c r="N12" i="6" s="1"/>
  <c r="O12" i="6" s="1"/>
  <c r="P12" i="6" s="1"/>
  <c r="G11" i="6"/>
  <c r="H11" i="6" s="1"/>
  <c r="I11" i="6" s="1"/>
  <c r="J11" i="6" s="1"/>
  <c r="K11" i="6" s="1"/>
  <c r="L11" i="6" s="1"/>
  <c r="M11" i="6" s="1"/>
  <c r="N11" i="6" s="1"/>
  <c r="O11" i="6" s="1"/>
  <c r="P11" i="6" s="1"/>
  <c r="G10" i="6"/>
  <c r="G9" i="6"/>
  <c r="I8" i="6"/>
  <c r="H8" i="6"/>
  <c r="G8" i="6"/>
  <c r="C23" i="4"/>
  <c r="C24" i="4" s="1"/>
  <c r="C25" i="4" s="1"/>
  <c r="Q13" i="6" l="1"/>
  <c r="Q12" i="6"/>
  <c r="Q11" i="6"/>
  <c r="H10" i="6"/>
  <c r="I10" i="6" s="1"/>
  <c r="J10" i="6" s="1"/>
  <c r="K10" i="6" s="1"/>
  <c r="L10" i="6" s="1"/>
  <c r="M10" i="6" s="1"/>
  <c r="N10" i="6" s="1"/>
  <c r="O10" i="6" s="1"/>
  <c r="P10" i="6" s="1"/>
  <c r="H9" i="6"/>
  <c r="I9" i="6" s="1"/>
  <c r="J9" i="6" s="1"/>
  <c r="K9" i="6" s="1"/>
  <c r="L9" i="6" s="1"/>
  <c r="M9" i="6" s="1"/>
  <c r="N9" i="6" s="1"/>
  <c r="O9" i="6" s="1"/>
  <c r="P9" i="6" s="1"/>
  <c r="J8" i="6"/>
  <c r="K8" i="6" s="1"/>
  <c r="L8" i="6" s="1"/>
  <c r="M8" i="6" s="1"/>
  <c r="N8" i="6" s="1"/>
  <c r="O8" i="6" s="1"/>
  <c r="P8" i="6" s="1"/>
  <c r="Q10" i="6" l="1"/>
  <c r="Q9" i="6"/>
  <c r="Q8" i="6"/>
</calcChain>
</file>

<file path=xl/sharedStrings.xml><?xml version="1.0" encoding="utf-8"?>
<sst xmlns="http://schemas.openxmlformats.org/spreadsheetml/2006/main" count="259" uniqueCount="164">
  <si>
    <t>Project Implementation</t>
  </si>
  <si>
    <t>The section provides a guideline for the completion of the pricing for the implementation of the project.</t>
  </si>
  <si>
    <t>Project resources</t>
  </si>
  <si>
    <t>1. The project resources includes the resources that will form part of the working committee to report on the progress of the project.</t>
  </si>
  <si>
    <t xml:space="preserve">2. Example of the project resources are project manager, training manager, technical team lead, change manager etc. </t>
  </si>
  <si>
    <t xml:space="preserve">3. The number of resouces indicate how many of the resources listed will be required to execute the project. </t>
  </si>
  <si>
    <t>4. If a resource is needed to for a specific component of the solution the applicable software solution must be completed e.g. a change manager could be required for a specific software solution, if another change manager is required for a different software solution that resource should be listed on another line.</t>
  </si>
  <si>
    <t xml:space="preserve">5. The rate per hour is the rate that will be charged for the specific resource. </t>
  </si>
  <si>
    <t>6. The hours required is the number of hours that the specific resource will be required per year and should be aligned to the flight plan e.g. the change manager will be required at the beginning of an iteration to provide guidance to TFR People Change and during the execution of the deployment of the solution.</t>
  </si>
  <si>
    <t xml:space="preserve">7. The price for each year is the rate per hour multiplied by the number of hours per year for a specific resource. </t>
  </si>
  <si>
    <t xml:space="preserve">8. The total for 3 years is the sum of the price for each year. </t>
  </si>
  <si>
    <t>The baseline working hours should be calculated as follow:</t>
  </si>
  <si>
    <t>Days in a year</t>
  </si>
  <si>
    <t>Subtract New Year's Day</t>
  </si>
  <si>
    <t>Start work say on Jan 10</t>
  </si>
  <si>
    <t>Days; At least one weekend. 2 weekends if New Years day falls on Friday, Saturday, or Sunday</t>
  </si>
  <si>
    <t>Subract Reconciliation Day, Christmas, and Boxing day</t>
  </si>
  <si>
    <t>Stop work on Dec 15</t>
  </si>
  <si>
    <t>Days (non-holiday) from Dec 16 t0 Dec 31; 2 weekends</t>
  </si>
  <si>
    <t>Subtract on average 6 other non-weekend holidays during the year</t>
  </si>
  <si>
    <t xml:space="preserve">Working days: </t>
  </si>
  <si>
    <t>Less 49 weekends</t>
  </si>
  <si>
    <t xml:space="preserve"> </t>
  </si>
  <si>
    <t>Working Hours per year</t>
  </si>
  <si>
    <t>Tecnical resources</t>
  </si>
  <si>
    <t>1. The technical resources includes the resources that will build the solution during execution.</t>
  </si>
  <si>
    <t xml:space="preserve">2. Example of the technical resources are functional specialist, integration specialist, database specialist, technical specialist etc. </t>
  </si>
  <si>
    <t>4. If a resource is needed to for a specific component of the solution the applicable software solution must be completed e.g. a functional specialist could be required for a specific software solution, if another functional specialist is required for a different software solution that resource should be listed on another line.</t>
  </si>
  <si>
    <t>6. The hours required is the number of hours that the specific resource will be required per year and should be aligned to the flight plan e.g. the functional specialist for the simulation will be required until all simulation scenarios are completed.</t>
  </si>
  <si>
    <t>Stabilisation resources</t>
  </si>
  <si>
    <t xml:space="preserve">1. This section focus on the resources that will be required after implementation and deployment to provide hypercare during the 6 month stabilisation period.  </t>
  </si>
  <si>
    <t xml:space="preserve">2. The same rules as for project and technical resources will apply. </t>
  </si>
  <si>
    <t>Software subscription during implementation</t>
  </si>
  <si>
    <t xml:space="preserve">1. Each proposed software solution must be listed on this section for pricing purposes. </t>
  </si>
  <si>
    <t>2.  The solutions must align with the proposed solution design presented in the architecture section.</t>
  </si>
  <si>
    <t>3. The cost of licences for each user during implementation perio must be defined.</t>
  </si>
  <si>
    <t>4. Where shared licenses are applicable the cost of shared licenses must be specified.</t>
  </si>
  <si>
    <t>5. The number of licences required for the building and testing of the solution must be specified.  The number should include the TFR employees that should have access to the solution.</t>
  </si>
  <si>
    <t>6. The year in which the licenses will be required must be indicated and aligned to the flight plan e.g. the simulation solution will commnece in year 1 and monitoring and execution solution build will commence in year 3</t>
  </si>
  <si>
    <t>7. The total price of the licenses per year is the sum of the number of users multiplied by either the cost of individual licenses or cost of shared licenses.</t>
  </si>
  <si>
    <t xml:space="preserve">8. The total price is the sum of the licence prices for each year of imlenentation. </t>
  </si>
  <si>
    <t>Training Material</t>
  </si>
  <si>
    <t xml:space="preserve">1. Each proposed software solution must be listed on this section for compilation of training material. </t>
  </si>
  <si>
    <t>2. The number of user roles will define the best practice roles for the solution e.g. Administrator, End user, user with view capabilities, navigation training.</t>
  </si>
  <si>
    <t>3. The cost must include the development of the training material for all the roles in a hard copy and e-learning format.</t>
  </si>
  <si>
    <t>4. The year in which the training material will be develop and completed must be aligned to the flight plan.</t>
  </si>
  <si>
    <t xml:space="preserve">5. Price for each year will be based on the cost to compile training material in the specific year.   </t>
  </si>
  <si>
    <t xml:space="preserve">6. The total for the 3 years are the sum of the price for each individual software solution for year 1 to year 3. </t>
  </si>
  <si>
    <t>Pricing template for submission with ITP Tender</t>
  </si>
  <si>
    <t>All prices must be provided in Rands</t>
  </si>
  <si>
    <t>Implementation costs</t>
  </si>
  <si>
    <t>3,5 year implementation pricing</t>
  </si>
  <si>
    <t xml:space="preserve"> Project resources</t>
  </si>
  <si>
    <t>Number of resources</t>
  </si>
  <si>
    <t>Applicable software solution</t>
  </si>
  <si>
    <t>Rate per hour</t>
  </si>
  <si>
    <t>Hours required for year 1</t>
  </si>
  <si>
    <t>Price for year 1</t>
  </si>
  <si>
    <t>Hours required for year 2</t>
  </si>
  <si>
    <t>Price for year 2</t>
  </si>
  <si>
    <t>Hours required for year 3</t>
  </si>
  <si>
    <t>Price for year 3</t>
  </si>
  <si>
    <t>Total for 3 years</t>
  </si>
  <si>
    <t>Project resources Total</t>
  </si>
  <si>
    <t>Technical resources</t>
  </si>
  <si>
    <t>Technical resources total</t>
  </si>
  <si>
    <t>Resource Totals</t>
  </si>
  <si>
    <t>6 month stabilisation resources</t>
  </si>
  <si>
    <t xml:space="preserve">Stabilisation resources </t>
  </si>
  <si>
    <t>Hours required for month 1</t>
  </si>
  <si>
    <t>Hours required for month 2</t>
  </si>
  <si>
    <t>Hours required for month 3</t>
  </si>
  <si>
    <t>Hours required for month 4</t>
  </si>
  <si>
    <t>Hours required for month 5</t>
  </si>
  <si>
    <t>Hours required for month 6</t>
  </si>
  <si>
    <t>Total for 6 months</t>
  </si>
  <si>
    <t>Proposed solution</t>
  </si>
  <si>
    <t>Number of licenses required (including TFR resources)</t>
  </si>
  <si>
    <t>Year in which licenses will be required</t>
  </si>
  <si>
    <t>Software subscription totals</t>
  </si>
  <si>
    <t>Number of user roles</t>
  </si>
  <si>
    <t>Cost of training material</t>
  </si>
  <si>
    <t>Year in which training material will be developed</t>
  </si>
  <si>
    <t>Training Material totals</t>
  </si>
  <si>
    <t>3 year implementation total</t>
  </si>
  <si>
    <t>Sofware subscription for 10 years</t>
  </si>
  <si>
    <t xml:space="preserve">Software subscription after implementation </t>
  </si>
  <si>
    <t>Percentage increase per year</t>
  </si>
  <si>
    <t>Licence cost per user</t>
  </si>
  <si>
    <t>License cost per 100 users</t>
  </si>
  <si>
    <t>Licence cost per 1000 users</t>
  </si>
  <si>
    <t>Licence cost for 2000 users</t>
  </si>
  <si>
    <t>Ability to amend licenses on an annual basis e.g. true-up /  true-down  (Y/N)</t>
  </si>
  <si>
    <t>Solution / Module A</t>
  </si>
  <si>
    <t>Year 1</t>
  </si>
  <si>
    <t>Year 2</t>
  </si>
  <si>
    <t>Year 3</t>
  </si>
  <si>
    <t>Year 4</t>
  </si>
  <si>
    <t>Year 5</t>
  </si>
  <si>
    <t>Year 6</t>
  </si>
  <si>
    <t>Year 7</t>
  </si>
  <si>
    <t>Year 8</t>
  </si>
  <si>
    <t>Year 9</t>
  </si>
  <si>
    <t>Year 10</t>
  </si>
  <si>
    <t>Solution A total</t>
  </si>
  <si>
    <t>Solution / Module B</t>
  </si>
  <si>
    <t>Solution B total</t>
  </si>
  <si>
    <t xml:space="preserve">Software Subcritption contract total </t>
  </si>
  <si>
    <r>
      <t xml:space="preserve">1. </t>
    </r>
    <r>
      <rPr>
        <b/>
        <sz val="11"/>
        <color theme="1"/>
        <rFont val="Calibri"/>
        <family val="2"/>
        <scheme val="minor"/>
      </rPr>
      <t>Per Solution, subject matter expert hours will be required on a monthly basis to provide support for</t>
    </r>
    <r>
      <rPr>
        <sz val="11"/>
        <color theme="1"/>
        <rFont val="Calibri"/>
        <family val="2"/>
        <scheme val="minor"/>
      </rPr>
      <t>:
    1. Resolution of production issues and problems
    2. New requirements development and changes to existing funtionality on solution
    3. Support queries
    4. Knowledge Transfers
    5. Solution Training
    6. Operational Support where needed</t>
    </r>
  </si>
  <si>
    <t>2. Per solution provide the number of hours that will be needed to maintain and support the solution, the rate per hour and then the total cost per year, as per below example.</t>
  </si>
  <si>
    <t>3. Note hours are allocated to a solution, not a fixed resource, this enables the bringing in of the required SME from resource pool to support where needed</t>
  </si>
  <si>
    <t>4. Example Below</t>
  </si>
  <si>
    <t>No</t>
  </si>
  <si>
    <t>Description</t>
  </si>
  <si>
    <t xml:space="preserve">Hourly cost </t>
  </si>
  <si>
    <t>Hour requirement per month</t>
  </si>
  <si>
    <r>
      <t xml:space="preserve">Percentage increase from Year </t>
    </r>
    <r>
      <rPr>
        <b/>
        <i/>
        <sz val="11"/>
        <color theme="1"/>
        <rFont val="Calibri"/>
        <family val="2"/>
        <scheme val="minor"/>
      </rPr>
      <t>n</t>
    </r>
  </si>
  <si>
    <t>Total Cost Year 1</t>
  </si>
  <si>
    <t>Total Cost Year 2</t>
  </si>
  <si>
    <t>Total Cost Year 3</t>
  </si>
  <si>
    <t>Total Cost Year 4</t>
  </si>
  <si>
    <t>Total Cost Year 5</t>
  </si>
  <si>
    <t>Total Cost Year 6</t>
  </si>
  <si>
    <t>Total Cost Year 7</t>
  </si>
  <si>
    <t>Total Cost Year 8</t>
  </si>
  <si>
    <t>Monthly Total Year 9</t>
  </si>
  <si>
    <t>Total Cost Year 10</t>
  </si>
  <si>
    <t>Total Cost</t>
  </si>
  <si>
    <t>Solution: Simulation Tool</t>
  </si>
  <si>
    <r>
      <rPr>
        <b/>
        <sz val="11"/>
        <color theme="1"/>
        <rFont val="Calibri"/>
        <family val="2"/>
        <scheme val="minor"/>
      </rPr>
      <t>Support Hours Allocated Monthly.</t>
    </r>
    <r>
      <rPr>
        <sz val="11"/>
        <color theme="1"/>
        <rFont val="Calibri"/>
        <family val="2"/>
        <scheme val="minor"/>
      </rPr>
      <t xml:space="preserve">
</t>
    </r>
    <r>
      <rPr>
        <b/>
        <u/>
        <sz val="11"/>
        <color theme="1"/>
        <rFont val="Calibri"/>
        <family val="2"/>
        <scheme val="minor"/>
      </rPr>
      <t>Support Hourse Utlised for</t>
    </r>
    <r>
      <rPr>
        <sz val="11"/>
        <color theme="1"/>
        <rFont val="Calibri"/>
        <family val="2"/>
        <scheme val="minor"/>
      </rPr>
      <t>:
1.  Average of 15 Days a Month Production Support, Incident &amp; Problem Managment and Change Requests to systems
3. 20 Days per year allocated for Training and Skills Transfer</t>
    </r>
    <r>
      <rPr>
        <b/>
        <sz val="11"/>
        <color theme="1"/>
        <rFont val="Calibri"/>
        <family val="2"/>
        <scheme val="minor"/>
      </rPr>
      <t xml:space="preserve">
Note: 
</t>
    </r>
    <r>
      <rPr>
        <sz val="11"/>
        <color theme="1"/>
        <rFont val="Calibri"/>
        <family val="2"/>
        <scheme val="minor"/>
      </rPr>
      <t xml:space="preserve">Hours can be increased or decreased with 3 months notice.
Hours are managed quartely
</t>
    </r>
  </si>
  <si>
    <t>20 Days per month * 8 hours per day = 160 Hours
Total Hours for year = 7360 Hours per year</t>
  </si>
  <si>
    <t>Solution: Production Plan</t>
  </si>
  <si>
    <t>Support Hours Allocated Monthly.
Support Hourse Utlised for:
1.  Average of 15 Days a Month Production Support, Incident &amp; Problem Managment and Change Requests to systems
3. 20 Days per year allocated for Training and Skills Transfer
Note: 
Hours can be increased or decreased with 3 months notice.
Hours are managed quartely</t>
  </si>
  <si>
    <t>Solution: Monitoring and Deviation Management</t>
  </si>
  <si>
    <r>
      <t xml:space="preserve">Support Hours Allocated Monthly.
</t>
    </r>
    <r>
      <rPr>
        <b/>
        <u/>
        <sz val="11"/>
        <color theme="1"/>
        <rFont val="Calibri"/>
        <family val="2"/>
        <scheme val="minor"/>
      </rPr>
      <t>Support Hourse Utlised for</t>
    </r>
    <r>
      <rPr>
        <sz val="11"/>
        <color theme="1"/>
        <rFont val="Calibri"/>
        <family val="2"/>
        <scheme val="minor"/>
      </rPr>
      <t>:
1.  Average of 15 Days a Month Production Support, Incident &amp; Problem Managment and Change Requests to systems
3. 20 Days per year allocated for Training and Skills Transfer</t>
    </r>
  </si>
  <si>
    <t>Solution: Capacity Plan</t>
  </si>
  <si>
    <t>Solution: Base Plan</t>
  </si>
  <si>
    <t>SME Augmentation contract total</t>
  </si>
  <si>
    <t>Solution Subscription Costs</t>
  </si>
  <si>
    <t>Year</t>
  </si>
  <si>
    <t>1. On proposed solution column list the applicable solution modules</t>
  </si>
  <si>
    <t>2. Year indicate the year</t>
  </si>
  <si>
    <t>3. Percentage increase per year(YoY) - indicate the percentage increase per module year on year.</t>
  </si>
  <si>
    <t>4. Licence costs per user - indicate the licence costs per user per solution module</t>
  </si>
  <si>
    <t>5. License cost per 100 users - indicate the total cost per module for 100 users</t>
  </si>
  <si>
    <t>6. License cost per 1000 users - indicate the total cost per module for 1000 users</t>
  </si>
  <si>
    <t>7. License cost per 2000 users - indicate the total cost per module for 2000 users</t>
  </si>
  <si>
    <t>8. Ability to amend licenses on an annual basis e.g. true-up /  true-down  (Y/N) - indicate per solution module whether the licence costs can be amended on an annual basis</t>
  </si>
  <si>
    <t xml:space="preserve">An Example </t>
  </si>
  <si>
    <t>600000.00</t>
  </si>
  <si>
    <t>80000.00</t>
  </si>
  <si>
    <t>800.00</t>
  </si>
  <si>
    <t>1150000.00</t>
  </si>
  <si>
    <t>y</t>
  </si>
  <si>
    <t>880.00</t>
  </si>
  <si>
    <t>88000.00</t>
  </si>
  <si>
    <t>660000.00</t>
  </si>
  <si>
    <t>1265000.00</t>
  </si>
  <si>
    <t>e.g. Project Manager</t>
  </si>
  <si>
    <t>e.g. Simulation SME</t>
  </si>
  <si>
    <t>Simulation tool</t>
  </si>
  <si>
    <t>e.g. Simulation tool</t>
  </si>
  <si>
    <t xml:space="preserve">Cost of license  </t>
  </si>
  <si>
    <t>Total Cost Year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</si>
</sst>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quot;#,##0;[Red]\-&quot;R&quot;#,##0"/>
    <numFmt numFmtId="44" formatCode="_-&quot;R&quot;* #,##0.00_-;\-&quot;R&quot;* #,##0.00_-;_-&quot;R&quot;* &quot;-&quot;??_-;_-@_-"/>
  </numFmts>
  <fonts count="11" x14ac:knownFonts="1">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
      <sz val="14"/>
      <color theme="1"/>
      <name val="Calibri"/>
      <family val="2"/>
      <scheme val="minor"/>
    </font>
    <font>
      <sz val="8"/>
      <name val="Calibri"/>
      <family val="2"/>
      <scheme val="minor"/>
    </font>
    <font>
      <sz val="8"/>
      <color rgb="FF000000"/>
      <name val="Tahoma"/>
      <family val="2"/>
    </font>
    <font>
      <b/>
      <u/>
      <sz val="11"/>
      <color theme="1"/>
      <name val="Calibri"/>
      <family val="2"/>
      <scheme val="minor"/>
    </font>
    <font>
      <b/>
      <i/>
      <sz val="11"/>
      <color theme="1"/>
      <name val="Calibri"/>
      <family val="2"/>
      <scheme val="minor"/>
    </font>
    <font>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2">
    <xf numFmtId="0" fontId="0" fillId="0" borderId="0"/>
    <xf numFmtId="44" fontId="9" fillId="0" borderId="0" applyFont="0" applyFill="0" applyBorder="0" applyAlignment="0" applyProtection="0"/>
  </cellStyleXfs>
  <cellXfs count="89">
    <xf numFmtId="0" fontId="0" fillId="0" borderId="0" xfId="0"/>
    <xf numFmtId="0" fontId="0" fillId="0" borderId="1" xfId="0" applyBorder="1" applyAlignment="1">
      <alignment wrapText="1"/>
    </xf>
    <xf numFmtId="0" fontId="1" fillId="0" borderId="1" xfId="0" applyFont="1" applyBorder="1" applyAlignment="1">
      <alignment wrapText="1"/>
    </xf>
    <xf numFmtId="0" fontId="1" fillId="0" borderId="0" xfId="0" applyFont="1" applyAlignment="1">
      <alignment wrapText="1"/>
    </xf>
    <xf numFmtId="0" fontId="0" fillId="0" borderId="0" xfId="0" applyAlignment="1">
      <alignment wrapText="1"/>
    </xf>
    <xf numFmtId="0" fontId="1" fillId="0" borderId="0" xfId="0" applyFont="1"/>
    <xf numFmtId="0" fontId="1" fillId="4" borderId="1" xfId="0" applyFont="1" applyFill="1" applyBorder="1" applyAlignment="1">
      <alignment wrapText="1"/>
    </xf>
    <xf numFmtId="0" fontId="0" fillId="4" borderId="1" xfId="0" applyFill="1" applyBorder="1" applyAlignment="1">
      <alignment wrapText="1"/>
    </xf>
    <xf numFmtId="0" fontId="0" fillId="0" borderId="2" xfId="0" applyBorder="1" applyAlignment="1">
      <alignment wrapText="1"/>
    </xf>
    <xf numFmtId="0" fontId="1" fillId="0" borderId="2" xfId="0" applyFont="1" applyBorder="1" applyAlignment="1">
      <alignment wrapText="1"/>
    </xf>
    <xf numFmtId="0" fontId="1" fillId="4" borderId="2" xfId="0" applyFont="1" applyFill="1" applyBorder="1" applyAlignment="1">
      <alignment wrapText="1"/>
    </xf>
    <xf numFmtId="0" fontId="2" fillId="0" borderId="0" xfId="0" applyFont="1"/>
    <xf numFmtId="0" fontId="0" fillId="2" borderId="1" xfId="0" applyFill="1" applyBorder="1" applyAlignment="1">
      <alignment wrapText="1"/>
    </xf>
    <xf numFmtId="0" fontId="3" fillId="0" borderId="0" xfId="0" applyFont="1" applyAlignment="1">
      <alignment wrapText="1"/>
    </xf>
    <xf numFmtId="0" fontId="4" fillId="0" borderId="0" xfId="0" applyFont="1" applyAlignment="1">
      <alignment wrapText="1"/>
    </xf>
    <xf numFmtId="0" fontId="3" fillId="2" borderId="0" xfId="0" applyFont="1" applyFill="1" applyAlignment="1">
      <alignment wrapText="1"/>
    </xf>
    <xf numFmtId="0" fontId="3" fillId="2" borderId="7" xfId="0" applyFont="1" applyFill="1" applyBorder="1" applyAlignment="1">
      <alignment wrapText="1"/>
    </xf>
    <xf numFmtId="0" fontId="3" fillId="0" borderId="0" xfId="0" applyFont="1"/>
    <xf numFmtId="0" fontId="0" fillId="5" borderId="1" xfId="0" applyFill="1" applyBorder="1" applyAlignment="1">
      <alignment wrapText="1"/>
    </xf>
    <xf numFmtId="0" fontId="1" fillId="0" borderId="3" xfId="0" applyFont="1" applyBorder="1" applyAlignment="1">
      <alignment wrapText="1"/>
    </xf>
    <xf numFmtId="0" fontId="3" fillId="0" borderId="0" xfId="0" applyFont="1"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0" fillId="0" borderId="1" xfId="0" applyBorder="1" applyAlignment="1">
      <alignment horizontal="left" vertical="top" wrapText="1"/>
    </xf>
    <xf numFmtId="0" fontId="0" fillId="0" borderId="0" xfId="0" applyAlignment="1">
      <alignment horizontal="left" vertical="top"/>
    </xf>
    <xf numFmtId="0" fontId="1" fillId="0" borderId="0" xfId="0" applyFont="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4" borderId="20"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22" xfId="0" applyFont="1" applyFill="1" applyBorder="1" applyAlignment="1">
      <alignment horizontal="left" vertical="top" wrapText="1"/>
    </xf>
    <xf numFmtId="0" fontId="0" fillId="6" borderId="23" xfId="0" applyFill="1" applyBorder="1" applyAlignment="1">
      <alignment horizontal="left" vertical="top" wrapText="1"/>
    </xf>
    <xf numFmtId="0" fontId="0" fillId="6" borderId="24" xfId="0" applyFill="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1" fillId="4" borderId="28" xfId="0" applyFont="1" applyFill="1" applyBorder="1" applyAlignment="1">
      <alignment horizontal="left" vertical="top" wrapText="1"/>
    </xf>
    <xf numFmtId="0" fontId="0" fillId="0" borderId="29" xfId="0" applyBorder="1" applyAlignment="1">
      <alignment horizontal="left" vertical="top" wrapText="1"/>
    </xf>
    <xf numFmtId="0" fontId="0" fillId="0" borderId="4" xfId="0" applyBorder="1" applyAlignment="1">
      <alignment horizontal="left" vertical="top" wrapText="1"/>
    </xf>
    <xf numFmtId="0" fontId="6" fillId="0" borderId="4" xfId="0" applyFont="1" applyBorder="1" applyAlignment="1">
      <alignment horizontal="left" vertical="top"/>
    </xf>
    <xf numFmtId="0" fontId="0" fillId="0" borderId="30" xfId="0" applyBorder="1" applyAlignment="1">
      <alignment horizontal="left" vertical="top" wrapText="1"/>
    </xf>
    <xf numFmtId="0" fontId="0" fillId="6" borderId="31" xfId="0" applyFill="1" applyBorder="1" applyAlignment="1">
      <alignment horizontal="left" vertical="top" wrapText="1"/>
    </xf>
    <xf numFmtId="6" fontId="0" fillId="0" borderId="26" xfId="0" applyNumberFormat="1" applyBorder="1" applyAlignment="1">
      <alignment horizontal="left" vertical="top" wrapText="1"/>
    </xf>
    <xf numFmtId="44" fontId="0" fillId="0" borderId="26" xfId="1" applyFont="1" applyBorder="1" applyAlignment="1">
      <alignment horizontal="left" vertical="top" wrapText="1"/>
    </xf>
    <xf numFmtId="9" fontId="0" fillId="0" borderId="29" xfId="0" applyNumberFormat="1" applyBorder="1" applyAlignment="1">
      <alignment horizontal="left" vertical="top" wrapText="1"/>
    </xf>
    <xf numFmtId="44" fontId="0" fillId="0" borderId="27" xfId="0" applyNumberFormat="1" applyBorder="1" applyAlignment="1">
      <alignment horizontal="left" vertical="top" wrapText="1"/>
    </xf>
    <xf numFmtId="44" fontId="0" fillId="6" borderId="23" xfId="0" applyNumberFormat="1" applyFill="1" applyBorder="1" applyAlignment="1">
      <alignment horizontal="left" vertical="top" wrapText="1"/>
    </xf>
    <xf numFmtId="44" fontId="0" fillId="6" borderId="23" xfId="1" applyFont="1" applyFill="1" applyBorder="1" applyAlignment="1">
      <alignment horizontal="left" vertical="top" wrapText="1"/>
    </xf>
    <xf numFmtId="44" fontId="0" fillId="6" borderId="24" xfId="1" applyFont="1" applyFill="1" applyBorder="1" applyAlignment="1">
      <alignment horizontal="left" vertical="top" wrapText="1"/>
    </xf>
    <xf numFmtId="0" fontId="0" fillId="0" borderId="2" xfId="0" applyBorder="1" applyAlignment="1">
      <alignment horizontal="center" wrapText="1"/>
    </xf>
    <xf numFmtId="0" fontId="0" fillId="0" borderId="4" xfId="0"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4" borderId="2" xfId="0" applyFont="1" applyFill="1" applyBorder="1" applyAlignment="1">
      <alignment horizontal="center" wrapText="1"/>
    </xf>
    <xf numFmtId="0" fontId="1" fillId="4" borderId="4" xfId="0" applyFont="1" applyFill="1" applyBorder="1" applyAlignment="1">
      <alignment horizontal="center" wrapText="1"/>
    </xf>
    <xf numFmtId="0" fontId="1" fillId="4" borderId="1" xfId="0" applyFont="1" applyFill="1" applyBorder="1" applyAlignment="1">
      <alignment horizont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3" fillId="2" borderId="0" xfId="0" applyFont="1" applyFill="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4" borderId="3"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0" fontId="0" fillId="2" borderId="1" xfId="0" applyFill="1" applyBorder="1" applyAlignment="1">
      <alignment horizont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1" fillId="6" borderId="12" xfId="0" applyFont="1" applyFill="1" applyBorder="1" applyAlignment="1">
      <alignment horizontal="right" vertical="top" wrapText="1"/>
    </xf>
    <xf numFmtId="0" fontId="1" fillId="6" borderId="11" xfId="0" applyFont="1" applyFill="1" applyBorder="1" applyAlignment="1">
      <alignment horizontal="right" vertical="top" wrapText="1"/>
    </xf>
    <xf numFmtId="0" fontId="1" fillId="6" borderId="9" xfId="0" applyFont="1" applyFill="1" applyBorder="1" applyAlignment="1">
      <alignment horizontal="righ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10"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10" fillId="0" borderId="1" xfId="0" applyFont="1" applyBorder="1" applyAlignment="1">
      <alignment wrapText="1"/>
    </xf>
    <xf numFmtId="6" fontId="10" fillId="0" borderId="1" xfId="0" applyNumberFormat="1" applyFont="1" applyBorder="1" applyAlignment="1">
      <alignment wrapText="1"/>
    </xf>
    <xf numFmtId="0" fontId="10" fillId="0" borderId="2" xfId="0" applyFont="1" applyBorder="1" applyAlignment="1">
      <alignment wrapText="1"/>
    </xf>
    <xf numFmtId="6" fontId="10" fillId="0" borderId="2" xfId="0" applyNumberFormat="1" applyFont="1" applyBorder="1" applyAlignment="1">
      <alignment wrapText="1"/>
    </xf>
    <xf numFmtId="6" fontId="10" fillId="0" borderId="2" xfId="0" applyNumberFormat="1" applyFont="1" applyBorder="1" applyAlignment="1">
      <alignment horizontal="center" wrapText="1"/>
    </xf>
    <xf numFmtId="6" fontId="10" fillId="0" borderId="4" xfId="0" applyNumberFormat="1" applyFont="1" applyBorder="1" applyAlignment="1">
      <alignment horizontal="center" wrapText="1"/>
    </xf>
    <xf numFmtId="0" fontId="10" fillId="0" borderId="4" xfId="0" applyFont="1" applyBorder="1" applyAlignment="1">
      <alignment horizontal="center" wrapText="1"/>
    </xf>
    <xf numFmtId="0" fontId="10" fillId="0" borderId="1" xfId="0" applyFont="1" applyBorder="1" applyAlignment="1">
      <alignment horizontal="center" wrapText="1"/>
    </xf>
    <xf numFmtId="6" fontId="1" fillId="0" borderId="1" xfId="0" applyNumberFormat="1" applyFont="1" applyBorder="1" applyAlignment="1">
      <alignment wrapText="1"/>
    </xf>
    <xf numFmtId="6" fontId="3" fillId="2" borderId="8" xfId="0" applyNumberFormat="1" applyFont="1"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C566-9C8D-4BE6-92D9-7D55DA9A694F}">
  <sheetPr>
    <tabColor rgb="FFC00000"/>
  </sheetPr>
  <dimension ref="A1:H57"/>
  <sheetViews>
    <sheetView topLeftCell="A16" workbookViewId="0">
      <selection activeCell="A4" sqref="A4"/>
    </sheetView>
  </sheetViews>
  <sheetFormatPr defaultRowHeight="15" x14ac:dyDescent="0.25"/>
  <cols>
    <col min="1" max="1" width="23.5703125" customWidth="1"/>
  </cols>
  <sheetData>
    <row r="1" spans="1:7" x14ac:dyDescent="0.25">
      <c r="A1" s="5" t="s">
        <v>0</v>
      </c>
    </row>
    <row r="3" spans="1:7" x14ac:dyDescent="0.25">
      <c r="A3" t="s">
        <v>1</v>
      </c>
    </row>
    <row r="5" spans="1:7" x14ac:dyDescent="0.25">
      <c r="A5" s="5" t="s">
        <v>2</v>
      </c>
    </row>
    <row r="6" spans="1:7" x14ac:dyDescent="0.25">
      <c r="A6" t="s">
        <v>3</v>
      </c>
    </row>
    <row r="7" spans="1:7" x14ac:dyDescent="0.25">
      <c r="A7" t="s">
        <v>4</v>
      </c>
    </row>
    <row r="8" spans="1:7" x14ac:dyDescent="0.25">
      <c r="A8" t="s">
        <v>5</v>
      </c>
    </row>
    <row r="9" spans="1:7" x14ac:dyDescent="0.25">
      <c r="A9" t="s">
        <v>6</v>
      </c>
    </row>
    <row r="10" spans="1:7" x14ac:dyDescent="0.25">
      <c r="A10" t="s">
        <v>7</v>
      </c>
    </row>
    <row r="11" spans="1:7" x14ac:dyDescent="0.25">
      <c r="A11" t="s">
        <v>8</v>
      </c>
    </row>
    <row r="12" spans="1:7" x14ac:dyDescent="0.25">
      <c r="A12" t="s">
        <v>9</v>
      </c>
    </row>
    <row r="13" spans="1:7" x14ac:dyDescent="0.25">
      <c r="A13" t="s">
        <v>10</v>
      </c>
    </row>
    <row r="15" spans="1:7" x14ac:dyDescent="0.25">
      <c r="A15" s="5" t="s">
        <v>11</v>
      </c>
    </row>
    <row r="16" spans="1:7" x14ac:dyDescent="0.25">
      <c r="A16" t="s">
        <v>12</v>
      </c>
      <c r="G16">
        <v>365</v>
      </c>
    </row>
    <row r="17" spans="1:8" x14ac:dyDescent="0.25">
      <c r="A17" t="s">
        <v>13</v>
      </c>
      <c r="G17">
        <v>1</v>
      </c>
    </row>
    <row r="18" spans="1:8" x14ac:dyDescent="0.25">
      <c r="A18" t="s">
        <v>14</v>
      </c>
      <c r="G18">
        <v>9</v>
      </c>
      <c r="H18" t="s">
        <v>15</v>
      </c>
    </row>
    <row r="19" spans="1:8" x14ac:dyDescent="0.25">
      <c r="A19" t="s">
        <v>16</v>
      </c>
      <c r="G19">
        <v>3</v>
      </c>
    </row>
    <row r="20" spans="1:8" x14ac:dyDescent="0.25">
      <c r="A20" t="s">
        <v>17</v>
      </c>
      <c r="G20">
        <v>13</v>
      </c>
      <c r="H20" t="s">
        <v>18</v>
      </c>
    </row>
    <row r="21" spans="1:8" x14ac:dyDescent="0.25">
      <c r="A21" t="s">
        <v>19</v>
      </c>
      <c r="G21">
        <v>6</v>
      </c>
    </row>
    <row r="23" spans="1:8" x14ac:dyDescent="0.25">
      <c r="A23" t="s">
        <v>20</v>
      </c>
      <c r="C23">
        <f>G16 - G17 - G18 - G19 - G20 - G21</f>
        <v>333</v>
      </c>
    </row>
    <row r="24" spans="1:8" x14ac:dyDescent="0.25">
      <c r="A24" t="s">
        <v>21</v>
      </c>
      <c r="C24">
        <f>C23 - 98</f>
        <v>235</v>
      </c>
      <c r="D24" t="s">
        <v>22</v>
      </c>
    </row>
    <row r="25" spans="1:8" x14ac:dyDescent="0.25">
      <c r="A25" t="s">
        <v>23</v>
      </c>
      <c r="C25">
        <f>C24 * 8.5</f>
        <v>1997.5</v>
      </c>
    </row>
    <row r="27" spans="1:8" x14ac:dyDescent="0.25">
      <c r="A27" s="5" t="s">
        <v>24</v>
      </c>
    </row>
    <row r="28" spans="1:8" x14ac:dyDescent="0.25">
      <c r="A28" t="s">
        <v>25</v>
      </c>
    </row>
    <row r="29" spans="1:8" x14ac:dyDescent="0.25">
      <c r="A29" t="s">
        <v>26</v>
      </c>
    </row>
    <row r="30" spans="1:8" x14ac:dyDescent="0.25">
      <c r="A30" t="s">
        <v>5</v>
      </c>
    </row>
    <row r="31" spans="1:8" x14ac:dyDescent="0.25">
      <c r="A31" t="s">
        <v>27</v>
      </c>
    </row>
    <row r="32" spans="1:8" x14ac:dyDescent="0.25">
      <c r="A32" t="s">
        <v>7</v>
      </c>
    </row>
    <row r="33" spans="1:1" x14ac:dyDescent="0.25">
      <c r="A33" t="s">
        <v>28</v>
      </c>
    </row>
    <row r="34" spans="1:1" x14ac:dyDescent="0.25">
      <c r="A34" t="s">
        <v>9</v>
      </c>
    </row>
    <row r="35" spans="1:1" x14ac:dyDescent="0.25">
      <c r="A35" t="s">
        <v>10</v>
      </c>
    </row>
    <row r="37" spans="1:1" x14ac:dyDescent="0.25">
      <c r="A37" s="5" t="s">
        <v>29</v>
      </c>
    </row>
    <row r="38" spans="1:1" x14ac:dyDescent="0.25">
      <c r="A38" t="s">
        <v>30</v>
      </c>
    </row>
    <row r="39" spans="1:1" x14ac:dyDescent="0.25">
      <c r="A39" t="s">
        <v>31</v>
      </c>
    </row>
    <row r="41" spans="1:1" x14ac:dyDescent="0.25">
      <c r="A41" s="5" t="s">
        <v>32</v>
      </c>
    </row>
    <row r="42" spans="1:1" x14ac:dyDescent="0.25">
      <c r="A42" t="s">
        <v>33</v>
      </c>
    </row>
    <row r="43" spans="1:1" x14ac:dyDescent="0.25">
      <c r="A43" t="s">
        <v>34</v>
      </c>
    </row>
    <row r="44" spans="1:1" x14ac:dyDescent="0.25">
      <c r="A44" t="s">
        <v>35</v>
      </c>
    </row>
    <row r="45" spans="1:1" x14ac:dyDescent="0.25">
      <c r="A45" t="s">
        <v>36</v>
      </c>
    </row>
    <row r="46" spans="1:1" x14ac:dyDescent="0.25">
      <c r="A46" t="s">
        <v>37</v>
      </c>
    </row>
    <row r="47" spans="1:1" x14ac:dyDescent="0.25">
      <c r="A47" t="s">
        <v>38</v>
      </c>
    </row>
    <row r="48" spans="1:1" x14ac:dyDescent="0.25">
      <c r="A48" t="s">
        <v>39</v>
      </c>
    </row>
    <row r="49" spans="1:1" x14ac:dyDescent="0.25">
      <c r="A49" t="s">
        <v>40</v>
      </c>
    </row>
    <row r="51" spans="1:1" x14ac:dyDescent="0.25">
      <c r="A51" s="5" t="s">
        <v>41</v>
      </c>
    </row>
    <row r="52" spans="1:1" x14ac:dyDescent="0.25">
      <c r="A52" t="s">
        <v>42</v>
      </c>
    </row>
    <row r="53" spans="1:1" x14ac:dyDescent="0.25">
      <c r="A53" t="s">
        <v>43</v>
      </c>
    </row>
    <row r="54" spans="1:1" x14ac:dyDescent="0.25">
      <c r="A54" t="s">
        <v>44</v>
      </c>
    </row>
    <row r="55" spans="1:1" x14ac:dyDescent="0.25">
      <c r="A55" t="s">
        <v>45</v>
      </c>
    </row>
    <row r="56" spans="1:1" x14ac:dyDescent="0.25">
      <c r="A56" t="s">
        <v>46</v>
      </c>
    </row>
    <row r="57" spans="1:1" x14ac:dyDescent="0.25">
      <c r="A57"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708-8244-4D0D-88C4-3BCCE9082577}">
  <dimension ref="A1:N47"/>
  <sheetViews>
    <sheetView topLeftCell="D36" workbookViewId="0">
      <selection activeCell="L48" sqref="L48"/>
    </sheetView>
  </sheetViews>
  <sheetFormatPr defaultRowHeight="15" x14ac:dyDescent="0.25"/>
  <cols>
    <col min="1" max="1" width="9.140625" style="4"/>
    <col min="2" max="2" width="35" style="4" customWidth="1"/>
    <col min="3" max="3" width="22" style="4" bestFit="1" customWidth="1"/>
    <col min="4" max="4" width="20.85546875" style="4" customWidth="1"/>
    <col min="5" max="5" width="19.7109375" style="4" customWidth="1"/>
    <col min="6" max="6" width="19.28515625" style="4" customWidth="1"/>
    <col min="7" max="8" width="16.28515625" style="4" customWidth="1"/>
    <col min="9" max="10" width="14.140625" style="4" customWidth="1"/>
    <col min="11" max="11" width="16.5703125" style="4" customWidth="1"/>
    <col min="12" max="12" width="17" style="4" customWidth="1"/>
    <col min="13" max="16384" width="9.140625" style="4"/>
  </cols>
  <sheetData>
    <row r="1" spans="1:14" x14ac:dyDescent="0.25">
      <c r="B1" s="5" t="s">
        <v>48</v>
      </c>
      <c r="E1" s="11" t="s">
        <v>49</v>
      </c>
    </row>
    <row r="4" spans="1:14" ht="18.75" x14ac:dyDescent="0.3">
      <c r="A4" s="13">
        <v>1</v>
      </c>
      <c r="B4" s="13" t="s">
        <v>50</v>
      </c>
    </row>
    <row r="6" spans="1:14" s="14" customFormat="1" ht="15" customHeight="1" x14ac:dyDescent="0.3">
      <c r="A6" s="61" t="s">
        <v>51</v>
      </c>
      <c r="B6" s="61"/>
      <c r="C6" s="61"/>
      <c r="D6" s="61"/>
      <c r="E6" s="61"/>
      <c r="F6" s="61"/>
      <c r="G6" s="61"/>
      <c r="H6" s="61"/>
      <c r="I6" s="61"/>
      <c r="J6" s="61"/>
      <c r="K6" s="61"/>
      <c r="L6" s="61"/>
    </row>
    <row r="7" spans="1:14" s="3" customFormat="1" ht="45" x14ac:dyDescent="0.25">
      <c r="B7" s="6" t="s">
        <v>52</v>
      </c>
      <c r="C7" s="6" t="s">
        <v>53</v>
      </c>
      <c r="D7" s="6" t="s">
        <v>54</v>
      </c>
      <c r="E7" s="6" t="s">
        <v>55</v>
      </c>
      <c r="F7" s="6" t="s">
        <v>56</v>
      </c>
      <c r="G7" s="6" t="s">
        <v>57</v>
      </c>
      <c r="H7" s="6" t="s">
        <v>58</v>
      </c>
      <c r="I7" s="6" t="s">
        <v>59</v>
      </c>
      <c r="J7" s="6" t="s">
        <v>60</v>
      </c>
      <c r="K7" s="6" t="s">
        <v>61</v>
      </c>
      <c r="L7" s="6" t="s">
        <v>62</v>
      </c>
    </row>
    <row r="8" spans="1:14" x14ac:dyDescent="0.25">
      <c r="B8" s="79" t="s">
        <v>158</v>
      </c>
      <c r="C8" s="79">
        <v>1</v>
      </c>
      <c r="D8" s="79"/>
      <c r="E8" s="80">
        <v>800</v>
      </c>
      <c r="F8" s="79">
        <v>1998</v>
      </c>
      <c r="G8" s="80">
        <f>F8*E8</f>
        <v>1598400</v>
      </c>
      <c r="H8" s="79">
        <v>1998</v>
      </c>
      <c r="I8" s="80">
        <f>H8*E8</f>
        <v>1598400</v>
      </c>
      <c r="J8" s="79">
        <v>1998</v>
      </c>
      <c r="K8" s="80">
        <f>J8*E8</f>
        <v>1598400</v>
      </c>
      <c r="L8" s="80">
        <f>G8+I8+K8</f>
        <v>4795200</v>
      </c>
    </row>
    <row r="9" spans="1:14" x14ac:dyDescent="0.25">
      <c r="B9" s="1" t="s">
        <v>22</v>
      </c>
      <c r="C9" s="1"/>
      <c r="D9" s="1"/>
      <c r="E9" s="1"/>
      <c r="F9" s="1"/>
      <c r="G9" s="1"/>
      <c r="H9" s="1"/>
      <c r="I9" s="1"/>
      <c r="J9" s="8"/>
      <c r="K9" s="8"/>
      <c r="L9" s="1"/>
    </row>
    <row r="10" spans="1:14" x14ac:dyDescent="0.25">
      <c r="B10" s="1" t="s">
        <v>22</v>
      </c>
      <c r="C10" s="1"/>
      <c r="D10" s="1"/>
      <c r="E10" s="1"/>
      <c r="F10" s="1"/>
      <c r="G10" s="1"/>
      <c r="H10" s="1"/>
      <c r="I10" s="1"/>
      <c r="J10" s="8"/>
      <c r="K10" s="8"/>
      <c r="L10" s="1"/>
      <c r="N10" s="3" t="s">
        <v>22</v>
      </c>
    </row>
    <row r="11" spans="1:14" x14ac:dyDescent="0.25">
      <c r="B11" s="1" t="s">
        <v>22</v>
      </c>
      <c r="C11" s="1"/>
      <c r="D11" s="1"/>
      <c r="E11" s="1"/>
      <c r="F11" s="1"/>
      <c r="G11" s="1"/>
      <c r="H11" s="1"/>
      <c r="I11" s="1"/>
      <c r="J11" s="8"/>
      <c r="K11" s="8"/>
      <c r="L11" s="1"/>
    </row>
    <row r="12" spans="1:14" x14ac:dyDescent="0.25">
      <c r="B12" s="1" t="s">
        <v>22</v>
      </c>
      <c r="C12" s="1"/>
      <c r="D12" s="1"/>
      <c r="E12" s="1"/>
      <c r="F12" s="1"/>
      <c r="G12" s="1"/>
      <c r="H12" s="1"/>
      <c r="I12" s="1"/>
      <c r="J12" s="8"/>
      <c r="K12" s="8"/>
      <c r="L12" s="1"/>
    </row>
    <row r="13" spans="1:14" x14ac:dyDescent="0.25">
      <c r="B13" s="1" t="s">
        <v>22</v>
      </c>
      <c r="C13" s="1"/>
      <c r="D13" s="1"/>
      <c r="E13" s="1"/>
      <c r="F13" s="1"/>
      <c r="G13" s="1"/>
      <c r="H13" s="1"/>
      <c r="I13" s="1"/>
      <c r="J13" s="8"/>
      <c r="K13" s="8"/>
      <c r="L13" s="1"/>
    </row>
    <row r="14" spans="1:14" x14ac:dyDescent="0.25">
      <c r="B14" s="1" t="s">
        <v>22</v>
      </c>
      <c r="C14" s="1"/>
      <c r="D14" s="1"/>
      <c r="E14" s="1"/>
      <c r="F14" s="1"/>
      <c r="G14" s="1"/>
      <c r="H14" s="1"/>
      <c r="I14" s="1"/>
      <c r="J14" s="8"/>
      <c r="K14" s="8"/>
      <c r="L14" s="1"/>
    </row>
    <row r="15" spans="1:14" x14ac:dyDescent="0.25">
      <c r="B15" s="2" t="s">
        <v>63</v>
      </c>
      <c r="C15" s="1"/>
      <c r="D15" s="1"/>
      <c r="E15" s="1"/>
      <c r="F15" s="1"/>
      <c r="G15" s="1"/>
      <c r="H15" s="1"/>
      <c r="I15" s="1"/>
      <c r="J15" s="8"/>
      <c r="K15" s="8"/>
      <c r="L15" s="87">
        <f>SUM(L8:L14)</f>
        <v>4795200</v>
      </c>
    </row>
    <row r="16" spans="1:14" ht="45" x14ac:dyDescent="0.25">
      <c r="B16" s="6" t="s">
        <v>64</v>
      </c>
      <c r="C16" s="6" t="s">
        <v>53</v>
      </c>
      <c r="D16" s="6" t="s">
        <v>54</v>
      </c>
      <c r="E16" s="6" t="s">
        <v>55</v>
      </c>
      <c r="F16" s="6" t="s">
        <v>56</v>
      </c>
      <c r="G16" s="6" t="s">
        <v>57</v>
      </c>
      <c r="H16" s="6" t="s">
        <v>58</v>
      </c>
      <c r="I16" s="6" t="s">
        <v>59</v>
      </c>
      <c r="J16" s="6" t="s">
        <v>60</v>
      </c>
      <c r="K16" s="6" t="s">
        <v>61</v>
      </c>
      <c r="L16" s="6" t="s">
        <v>62</v>
      </c>
    </row>
    <row r="17" spans="2:12" x14ac:dyDescent="0.25">
      <c r="B17" s="79" t="s">
        <v>159</v>
      </c>
      <c r="C17" s="79">
        <v>4</v>
      </c>
      <c r="D17" s="79" t="s">
        <v>160</v>
      </c>
      <c r="E17" s="80">
        <v>1200</v>
      </c>
      <c r="F17" s="79">
        <v>1998</v>
      </c>
      <c r="G17" s="80">
        <f>F17*E17*C17</f>
        <v>9590400</v>
      </c>
      <c r="H17" s="79">
        <v>1998</v>
      </c>
      <c r="I17" s="80">
        <f>H17*E17*C17</f>
        <v>9590400</v>
      </c>
      <c r="J17" s="81">
        <v>1500</v>
      </c>
      <c r="K17" s="82">
        <f>J17*E17*C17</f>
        <v>7200000</v>
      </c>
      <c r="L17" s="80">
        <f>K17+I17+G17</f>
        <v>26380800</v>
      </c>
    </row>
    <row r="18" spans="2:12" x14ac:dyDescent="0.25">
      <c r="B18" s="1" t="s">
        <v>22</v>
      </c>
      <c r="C18" s="1"/>
      <c r="D18" s="1"/>
      <c r="E18" s="1"/>
      <c r="F18" s="1"/>
      <c r="G18" s="1"/>
      <c r="H18" s="1"/>
      <c r="I18" s="1"/>
      <c r="J18" s="8"/>
      <c r="K18" s="8"/>
      <c r="L18" s="1"/>
    </row>
    <row r="19" spans="2:12" x14ac:dyDescent="0.25">
      <c r="B19" s="1" t="s">
        <v>22</v>
      </c>
      <c r="C19" s="1"/>
      <c r="D19" s="1"/>
      <c r="E19" s="1"/>
      <c r="F19" s="1"/>
      <c r="G19" s="1"/>
      <c r="H19" s="1"/>
      <c r="I19" s="1"/>
      <c r="J19" s="8"/>
      <c r="K19" s="8"/>
      <c r="L19" s="1"/>
    </row>
    <row r="20" spans="2:12" x14ac:dyDescent="0.25">
      <c r="B20" s="1" t="s">
        <v>22</v>
      </c>
      <c r="C20" s="1"/>
      <c r="D20" s="1"/>
      <c r="E20" s="1"/>
      <c r="F20" s="1"/>
      <c r="G20" s="1"/>
      <c r="H20" s="1"/>
      <c r="I20" s="1"/>
      <c r="J20" s="8"/>
      <c r="K20" s="8"/>
      <c r="L20" s="1"/>
    </row>
    <row r="21" spans="2:12" x14ac:dyDescent="0.25">
      <c r="B21" s="1" t="s">
        <v>22</v>
      </c>
      <c r="C21" s="1"/>
      <c r="D21" s="1"/>
      <c r="E21" s="1"/>
      <c r="F21" s="1"/>
      <c r="G21" s="1"/>
      <c r="H21" s="1"/>
      <c r="I21" s="1"/>
      <c r="J21" s="8"/>
      <c r="K21" s="8"/>
      <c r="L21" s="1"/>
    </row>
    <row r="22" spans="2:12" x14ac:dyDescent="0.25">
      <c r="B22" s="2" t="s">
        <v>65</v>
      </c>
      <c r="C22" s="1"/>
      <c r="D22" s="1"/>
      <c r="E22" s="1"/>
      <c r="F22" s="1"/>
      <c r="G22" s="1"/>
      <c r="H22" s="1"/>
      <c r="I22" s="1"/>
      <c r="J22" s="8"/>
      <c r="K22" s="8"/>
      <c r="L22" s="1"/>
    </row>
    <row r="23" spans="2:12" s="3" customFormat="1" x14ac:dyDescent="0.25">
      <c r="B23" s="2" t="s">
        <v>66</v>
      </c>
      <c r="C23" s="2"/>
      <c r="D23" s="2"/>
      <c r="E23" s="2"/>
      <c r="F23" s="2"/>
      <c r="G23" s="2"/>
      <c r="H23" s="2"/>
      <c r="I23" s="2"/>
      <c r="J23" s="9"/>
      <c r="K23" s="9"/>
      <c r="L23" s="87">
        <f>SUM(L17:L22)</f>
        <v>26380800</v>
      </c>
    </row>
    <row r="24" spans="2:12" s="3" customFormat="1" x14ac:dyDescent="0.25">
      <c r="B24" s="56" t="s">
        <v>67</v>
      </c>
      <c r="C24" s="65"/>
      <c r="D24" s="65"/>
      <c r="E24" s="65"/>
      <c r="F24" s="65"/>
      <c r="G24" s="65"/>
      <c r="H24" s="65"/>
      <c r="I24" s="65"/>
      <c r="J24" s="65"/>
      <c r="K24" s="65"/>
      <c r="L24" s="57"/>
    </row>
    <row r="25" spans="2:12" s="3" customFormat="1" ht="45" x14ac:dyDescent="0.25">
      <c r="B25" s="6" t="s">
        <v>68</v>
      </c>
      <c r="C25" s="6" t="s">
        <v>53</v>
      </c>
      <c r="D25" s="6" t="s">
        <v>54</v>
      </c>
      <c r="E25" s="6" t="s">
        <v>55</v>
      </c>
      <c r="F25" s="6" t="s">
        <v>69</v>
      </c>
      <c r="G25" s="6" t="s">
        <v>70</v>
      </c>
      <c r="H25" s="6" t="s">
        <v>71</v>
      </c>
      <c r="I25" s="6" t="s">
        <v>72</v>
      </c>
      <c r="J25" s="6" t="s">
        <v>73</v>
      </c>
      <c r="K25" s="6" t="s">
        <v>74</v>
      </c>
      <c r="L25" s="6" t="s">
        <v>75</v>
      </c>
    </row>
    <row r="26" spans="2:12" s="3" customFormat="1" x14ac:dyDescent="0.25">
      <c r="B26" s="79" t="s">
        <v>158</v>
      </c>
      <c r="C26" s="79">
        <v>1</v>
      </c>
      <c r="D26" s="79"/>
      <c r="E26" s="80">
        <v>800</v>
      </c>
      <c r="F26" s="79">
        <v>180</v>
      </c>
      <c r="G26" s="79">
        <v>180</v>
      </c>
      <c r="H26" s="79">
        <v>180</v>
      </c>
      <c r="I26" s="79">
        <v>180</v>
      </c>
      <c r="J26" s="79">
        <v>180</v>
      </c>
      <c r="K26" s="79">
        <v>180</v>
      </c>
      <c r="L26" s="80">
        <f>(K26+J26+I26+H26+G26+F26)*E26*C26</f>
        <v>864000</v>
      </c>
    </row>
    <row r="27" spans="2:12" s="3" customFormat="1" x14ac:dyDescent="0.25">
      <c r="B27" s="1"/>
      <c r="C27" s="1"/>
      <c r="D27" s="1"/>
      <c r="E27" s="1"/>
      <c r="F27" s="1"/>
      <c r="G27" s="1"/>
      <c r="H27" s="1"/>
      <c r="I27" s="1"/>
      <c r="J27" s="1"/>
      <c r="K27" s="1"/>
      <c r="L27" s="1"/>
    </row>
    <row r="28" spans="2:12" s="3" customFormat="1" x14ac:dyDescent="0.25">
      <c r="B28" s="1"/>
      <c r="C28" s="1"/>
      <c r="D28" s="1"/>
      <c r="E28" s="1"/>
      <c r="F28" s="1"/>
      <c r="G28" s="1"/>
      <c r="H28" s="1"/>
      <c r="I28" s="1"/>
      <c r="J28" s="1"/>
      <c r="K28" s="1"/>
      <c r="L28" s="1"/>
    </row>
    <row r="29" spans="2:12" s="3" customFormat="1" x14ac:dyDescent="0.25">
      <c r="B29" s="1"/>
      <c r="C29" s="1"/>
      <c r="D29" s="1"/>
      <c r="E29" s="1"/>
      <c r="F29" s="1"/>
      <c r="G29" s="1"/>
      <c r="H29" s="1"/>
      <c r="I29" s="1"/>
      <c r="J29" s="1"/>
      <c r="K29" s="1"/>
      <c r="L29" s="87">
        <f>SUM(L26:L28)</f>
        <v>864000</v>
      </c>
    </row>
    <row r="30" spans="2:12" s="3" customFormat="1" x14ac:dyDescent="0.25">
      <c r="B30" s="9"/>
      <c r="C30" s="19"/>
      <c r="D30" s="19"/>
      <c r="E30" s="19"/>
      <c r="F30" s="19"/>
      <c r="G30" s="19"/>
      <c r="H30" s="19"/>
      <c r="I30" s="19"/>
      <c r="J30" s="19"/>
      <c r="K30" s="19"/>
      <c r="L30" s="19"/>
    </row>
    <row r="31" spans="2:12" x14ac:dyDescent="0.25">
      <c r="B31" s="62" t="s">
        <v>32</v>
      </c>
      <c r="C31" s="63"/>
      <c r="D31" s="63"/>
      <c r="E31" s="63"/>
      <c r="F31" s="63"/>
      <c r="G31" s="63"/>
      <c r="H31" s="63"/>
      <c r="I31" s="63"/>
      <c r="J31" s="63"/>
      <c r="K31" s="63"/>
      <c r="L31" s="64"/>
    </row>
    <row r="32" spans="2:12" ht="45.75" customHeight="1" x14ac:dyDescent="0.25">
      <c r="B32" s="6" t="s">
        <v>76</v>
      </c>
      <c r="C32" s="56" t="s">
        <v>162</v>
      </c>
      <c r="D32" s="57"/>
      <c r="E32" s="6" t="s">
        <v>77</v>
      </c>
      <c r="F32" s="6" t="s">
        <v>78</v>
      </c>
      <c r="G32" s="56" t="s">
        <v>57</v>
      </c>
      <c r="H32" s="57"/>
      <c r="I32" s="56" t="s">
        <v>59</v>
      </c>
      <c r="J32" s="57"/>
      <c r="K32" s="10" t="s">
        <v>61</v>
      </c>
      <c r="L32" s="6" t="s">
        <v>62</v>
      </c>
    </row>
    <row r="33" spans="1:12" x14ac:dyDescent="0.25">
      <c r="B33" s="79" t="s">
        <v>161</v>
      </c>
      <c r="C33" s="83">
        <v>3500</v>
      </c>
      <c r="D33" s="84"/>
      <c r="E33" s="79">
        <v>10</v>
      </c>
      <c r="F33" s="79" t="s">
        <v>94</v>
      </c>
      <c r="G33" s="83">
        <f>E33*C33</f>
        <v>35000</v>
      </c>
      <c r="H33" s="85"/>
      <c r="I33" s="83">
        <f>E33*C33</f>
        <v>35000</v>
      </c>
      <c r="J33" s="85"/>
      <c r="K33" s="82">
        <f>E33*C33</f>
        <v>35000</v>
      </c>
      <c r="L33" s="80">
        <f>K33+I33+G33</f>
        <v>105000</v>
      </c>
    </row>
    <row r="34" spans="1:12" x14ac:dyDescent="0.25">
      <c r="B34" s="1"/>
      <c r="C34" s="52"/>
      <c r="D34" s="53"/>
      <c r="E34" s="1"/>
      <c r="F34" s="1"/>
      <c r="G34" s="52"/>
      <c r="H34" s="53"/>
      <c r="I34" s="52"/>
      <c r="J34" s="53"/>
      <c r="K34" s="8"/>
      <c r="L34" s="1"/>
    </row>
    <row r="35" spans="1:12" x14ac:dyDescent="0.25">
      <c r="B35" s="1"/>
      <c r="C35" s="52"/>
      <c r="D35" s="53"/>
      <c r="E35" s="1"/>
      <c r="F35" s="1"/>
      <c r="G35" s="52"/>
      <c r="H35" s="53"/>
      <c r="I35" s="52"/>
      <c r="J35" s="53"/>
      <c r="K35" s="8"/>
      <c r="L35" s="1"/>
    </row>
    <row r="36" spans="1:12" x14ac:dyDescent="0.25">
      <c r="B36" s="1"/>
      <c r="C36" s="52"/>
      <c r="D36" s="53"/>
      <c r="E36" s="1"/>
      <c r="F36" s="1"/>
      <c r="G36" s="52"/>
      <c r="H36" s="53"/>
      <c r="I36" s="52"/>
      <c r="J36" s="53"/>
      <c r="K36" s="8"/>
      <c r="L36" s="1"/>
    </row>
    <row r="37" spans="1:12" x14ac:dyDescent="0.25">
      <c r="B37" s="1"/>
      <c r="C37" s="52"/>
      <c r="D37" s="53"/>
      <c r="E37" s="1"/>
      <c r="F37" s="1"/>
      <c r="G37" s="52"/>
      <c r="H37" s="53"/>
      <c r="I37" s="52"/>
      <c r="J37" s="53"/>
      <c r="K37" s="8"/>
      <c r="L37" s="1"/>
    </row>
    <row r="38" spans="1:12" x14ac:dyDescent="0.25">
      <c r="B38" s="2" t="s">
        <v>79</v>
      </c>
      <c r="C38" s="54"/>
      <c r="D38" s="55"/>
      <c r="E38" s="2"/>
      <c r="F38" s="2"/>
      <c r="G38" s="52"/>
      <c r="H38" s="53"/>
      <c r="I38" s="52"/>
      <c r="J38" s="53"/>
      <c r="K38" s="8"/>
      <c r="L38" s="87">
        <f>SUM(L33:L37)</f>
        <v>105000</v>
      </c>
    </row>
    <row r="39" spans="1:12" x14ac:dyDescent="0.25">
      <c r="B39" s="63" t="s">
        <v>41</v>
      </c>
      <c r="C39" s="63"/>
      <c r="D39" s="63"/>
      <c r="E39" s="63"/>
      <c r="F39" s="63"/>
      <c r="G39" s="63"/>
      <c r="H39" s="63"/>
      <c r="I39" s="63"/>
      <c r="J39" s="63"/>
      <c r="K39" s="63"/>
      <c r="L39" s="64"/>
    </row>
    <row r="40" spans="1:12" ht="30" x14ac:dyDescent="0.25">
      <c r="B40" s="6" t="s">
        <v>76</v>
      </c>
      <c r="C40" s="6" t="s">
        <v>80</v>
      </c>
      <c r="D40" s="6" t="s">
        <v>81</v>
      </c>
      <c r="E40" s="58" t="s">
        <v>82</v>
      </c>
      <c r="F40" s="58"/>
      <c r="G40" s="56" t="s">
        <v>57</v>
      </c>
      <c r="H40" s="57"/>
      <c r="I40" s="56" t="s">
        <v>59</v>
      </c>
      <c r="J40" s="57"/>
      <c r="K40" s="10" t="s">
        <v>61</v>
      </c>
      <c r="L40" s="6" t="s">
        <v>62</v>
      </c>
    </row>
    <row r="41" spans="1:12" x14ac:dyDescent="0.25">
      <c r="B41" s="79" t="s">
        <v>161</v>
      </c>
      <c r="C41" s="79">
        <v>3</v>
      </c>
      <c r="D41" s="80">
        <v>2500</v>
      </c>
      <c r="E41" s="86" t="s">
        <v>95</v>
      </c>
      <c r="F41" s="86"/>
      <c r="G41" s="83">
        <v>0</v>
      </c>
      <c r="H41" s="85"/>
      <c r="I41" s="83">
        <f>D41*C41</f>
        <v>7500</v>
      </c>
      <c r="J41" s="85"/>
      <c r="K41" s="82">
        <v>0</v>
      </c>
      <c r="L41" s="80">
        <f>K41+I41+G41</f>
        <v>7500</v>
      </c>
    </row>
    <row r="42" spans="1:12" x14ac:dyDescent="0.25">
      <c r="B42" s="1"/>
      <c r="C42" s="1"/>
      <c r="D42" s="1"/>
      <c r="E42" s="59"/>
      <c r="F42" s="59"/>
      <c r="G42" s="52"/>
      <c r="H42" s="53"/>
      <c r="I42" s="52"/>
      <c r="J42" s="53"/>
      <c r="K42" s="8"/>
      <c r="L42" s="1"/>
    </row>
    <row r="43" spans="1:12" x14ac:dyDescent="0.25">
      <c r="B43" s="1"/>
      <c r="C43" s="1"/>
      <c r="D43" s="1"/>
      <c r="E43" s="59"/>
      <c r="F43" s="59"/>
      <c r="G43" s="52"/>
      <c r="H43" s="53"/>
      <c r="I43" s="52"/>
      <c r="J43" s="53"/>
      <c r="K43" s="8"/>
      <c r="L43" s="1"/>
    </row>
    <row r="44" spans="1:12" x14ac:dyDescent="0.25">
      <c r="B44" s="1"/>
      <c r="C44" s="1"/>
      <c r="D44" s="1"/>
      <c r="E44" s="59"/>
      <c r="F44" s="59"/>
      <c r="G44" s="52"/>
      <c r="H44" s="53"/>
      <c r="I44" s="52"/>
      <c r="J44" s="53"/>
      <c r="K44" s="8"/>
      <c r="L44" s="1"/>
    </row>
    <row r="45" spans="1:12" x14ac:dyDescent="0.25">
      <c r="B45" s="1"/>
      <c r="C45" s="1"/>
      <c r="D45" s="1"/>
      <c r="E45" s="59"/>
      <c r="F45" s="59"/>
      <c r="G45" s="52"/>
      <c r="H45" s="53"/>
      <c r="I45" s="52"/>
      <c r="J45" s="53"/>
      <c r="K45" s="8"/>
      <c r="L45" s="1"/>
    </row>
    <row r="46" spans="1:12" s="3" customFormat="1" x14ac:dyDescent="0.25">
      <c r="B46" s="2" t="s">
        <v>83</v>
      </c>
      <c r="C46" s="2"/>
      <c r="D46" s="2"/>
      <c r="E46" s="60"/>
      <c r="F46" s="60"/>
      <c r="G46" s="54"/>
      <c r="H46" s="55"/>
      <c r="I46" s="54"/>
      <c r="J46" s="55"/>
      <c r="K46" s="9"/>
      <c r="L46" s="87">
        <f>SUM(L41:L45)</f>
        <v>7500</v>
      </c>
    </row>
    <row r="47" spans="1:12" s="14" customFormat="1" ht="18.75" x14ac:dyDescent="0.3">
      <c r="A47" s="61" t="s">
        <v>84</v>
      </c>
      <c r="B47" s="61"/>
      <c r="C47" s="15"/>
      <c r="D47" s="15"/>
      <c r="E47" s="15"/>
      <c r="F47" s="15"/>
      <c r="G47" s="15"/>
      <c r="H47" s="15"/>
      <c r="I47" s="15"/>
      <c r="J47" s="15"/>
      <c r="K47" s="16"/>
      <c r="L47" s="88">
        <f>L46+L38+L29+L23+L15</f>
        <v>32152500</v>
      </c>
    </row>
  </sheetData>
  <mergeCells count="47">
    <mergeCell ref="C37:D37"/>
    <mergeCell ref="C38:D38"/>
    <mergeCell ref="C32:D32"/>
    <mergeCell ref="C33:D33"/>
    <mergeCell ref="C34:D34"/>
    <mergeCell ref="C35:D35"/>
    <mergeCell ref="C36:D36"/>
    <mergeCell ref="E44:F44"/>
    <mergeCell ref="E45:F45"/>
    <mergeCell ref="E46:F46"/>
    <mergeCell ref="A6:L6"/>
    <mergeCell ref="A47:B47"/>
    <mergeCell ref="B31:L31"/>
    <mergeCell ref="B39:L39"/>
    <mergeCell ref="B24:L24"/>
    <mergeCell ref="G32:H32"/>
    <mergeCell ref="G33:H33"/>
    <mergeCell ref="G34:H34"/>
    <mergeCell ref="G35:H35"/>
    <mergeCell ref="G36:H36"/>
    <mergeCell ref="G37:H37"/>
    <mergeCell ref="G38:H38"/>
    <mergeCell ref="I32:J32"/>
    <mergeCell ref="I33:J33"/>
    <mergeCell ref="I34:J34"/>
    <mergeCell ref="I35:J35"/>
    <mergeCell ref="I36:J36"/>
    <mergeCell ref="I37:J37"/>
    <mergeCell ref="I38:J38"/>
    <mergeCell ref="E40:F40"/>
    <mergeCell ref="E41:F41"/>
    <mergeCell ref="E42:F42"/>
    <mergeCell ref="E43:F43"/>
    <mergeCell ref="G41:H41"/>
    <mergeCell ref="G42:H42"/>
    <mergeCell ref="G43:H43"/>
    <mergeCell ref="G44:H44"/>
    <mergeCell ref="G45:H45"/>
    <mergeCell ref="G46:H46"/>
    <mergeCell ref="I40:J40"/>
    <mergeCell ref="I41:J41"/>
    <mergeCell ref="I42:J42"/>
    <mergeCell ref="I43:J43"/>
    <mergeCell ref="I44:J44"/>
    <mergeCell ref="I45:J45"/>
    <mergeCell ref="I46:J46"/>
    <mergeCell ref="G40:H40"/>
  </mergeCells>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0253E-ED9B-462E-878D-3C57208F5CDF}">
  <sheetPr>
    <tabColor rgb="FFC00000"/>
  </sheetPr>
  <dimension ref="A1:J15"/>
  <sheetViews>
    <sheetView workbookViewId="0">
      <selection activeCell="C14" sqref="C14"/>
    </sheetView>
  </sheetViews>
  <sheetFormatPr defaultRowHeight="15" x14ac:dyDescent="0.25"/>
  <cols>
    <col min="3" max="3" width="17.42578125" customWidth="1"/>
    <col min="4" max="4" width="18.42578125" customWidth="1"/>
    <col min="5" max="5" width="16.5703125" customWidth="1"/>
    <col min="6" max="7" width="15.5703125" customWidth="1"/>
    <col min="8" max="8" width="14.85546875" customWidth="1"/>
    <col min="9" max="9" width="12.7109375" customWidth="1"/>
    <col min="10" max="10" width="30.140625" customWidth="1"/>
  </cols>
  <sheetData>
    <row r="1" spans="1:10" ht="18.75" x14ac:dyDescent="0.3">
      <c r="A1" s="17" t="s">
        <v>138</v>
      </c>
    </row>
    <row r="3" spans="1:10" x14ac:dyDescent="0.25">
      <c r="A3" t="s">
        <v>140</v>
      </c>
    </row>
    <row r="4" spans="1:10" x14ac:dyDescent="0.25">
      <c r="A4" t="s">
        <v>141</v>
      </c>
    </row>
    <row r="5" spans="1:10" x14ac:dyDescent="0.25">
      <c r="A5" t="s">
        <v>142</v>
      </c>
    </row>
    <row r="6" spans="1:10" x14ac:dyDescent="0.25">
      <c r="A6" t="s">
        <v>143</v>
      </c>
    </row>
    <row r="7" spans="1:10" x14ac:dyDescent="0.25">
      <c r="A7" t="s">
        <v>144</v>
      </c>
    </row>
    <row r="8" spans="1:10" x14ac:dyDescent="0.25">
      <c r="A8" t="s">
        <v>145</v>
      </c>
    </row>
    <row r="9" spans="1:10" x14ac:dyDescent="0.25">
      <c r="A9" t="s">
        <v>146</v>
      </c>
    </row>
    <row r="10" spans="1:10" x14ac:dyDescent="0.25">
      <c r="A10" t="s">
        <v>147</v>
      </c>
    </row>
    <row r="12" spans="1:10" x14ac:dyDescent="0.25">
      <c r="A12" s="5" t="s">
        <v>148</v>
      </c>
    </row>
    <row r="13" spans="1:10" ht="45" x14ac:dyDescent="0.25">
      <c r="B13" s="6"/>
      <c r="C13" s="6" t="s">
        <v>76</v>
      </c>
      <c r="D13" s="6" t="s">
        <v>139</v>
      </c>
      <c r="E13" s="6" t="s">
        <v>87</v>
      </c>
      <c r="F13" s="6" t="s">
        <v>88</v>
      </c>
      <c r="G13" s="6" t="s">
        <v>89</v>
      </c>
      <c r="H13" s="6" t="s">
        <v>90</v>
      </c>
      <c r="I13" s="6" t="s">
        <v>91</v>
      </c>
      <c r="J13" s="6" t="s">
        <v>92</v>
      </c>
    </row>
    <row r="14" spans="1:10" ht="30" x14ac:dyDescent="0.25">
      <c r="B14" s="2"/>
      <c r="C14" s="2" t="s">
        <v>93</v>
      </c>
      <c r="D14" s="1" t="s">
        <v>94</v>
      </c>
      <c r="E14" s="1">
        <v>0</v>
      </c>
      <c r="F14" s="1" t="s">
        <v>151</v>
      </c>
      <c r="G14" s="1" t="s">
        <v>150</v>
      </c>
      <c r="H14" s="1" t="s">
        <v>149</v>
      </c>
      <c r="I14" s="1" t="s">
        <v>152</v>
      </c>
      <c r="J14" s="1" t="s">
        <v>153</v>
      </c>
    </row>
    <row r="15" spans="1:10" x14ac:dyDescent="0.25">
      <c r="B15" s="2"/>
      <c r="C15" s="1"/>
      <c r="D15" s="1" t="s">
        <v>95</v>
      </c>
      <c r="E15" s="1">
        <v>10</v>
      </c>
      <c r="F15" s="1" t="s">
        <v>154</v>
      </c>
      <c r="G15" s="1" t="s">
        <v>155</v>
      </c>
      <c r="H15" s="1" t="s">
        <v>156</v>
      </c>
      <c r="I15" s="1" t="s">
        <v>157</v>
      </c>
      <c r="J15" s="1" t="s">
        <v>153</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60644-8285-44B3-BDB7-F424E9345D15}">
  <dimension ref="A1:J29"/>
  <sheetViews>
    <sheetView topLeftCell="A4" workbookViewId="0">
      <selection activeCell="C4" sqref="C4"/>
    </sheetView>
  </sheetViews>
  <sheetFormatPr defaultRowHeight="15" x14ac:dyDescent="0.25"/>
  <cols>
    <col min="1" max="1" width="2.7109375" bestFit="1" customWidth="1"/>
    <col min="2" max="2" width="40.140625" bestFit="1" customWidth="1"/>
    <col min="3" max="9" width="16.140625" customWidth="1"/>
  </cols>
  <sheetData>
    <row r="1" spans="1:10" s="4" customFormat="1" ht="18.75" x14ac:dyDescent="0.3">
      <c r="A1" s="17">
        <v>2</v>
      </c>
      <c r="B1" s="17" t="s">
        <v>85</v>
      </c>
    </row>
    <row r="2" spans="1:10" s="4" customFormat="1" x14ac:dyDescent="0.25"/>
    <row r="3" spans="1:10" s="14" customFormat="1" ht="18.75" customHeight="1" x14ac:dyDescent="0.3">
      <c r="A3" s="66" t="s">
        <v>86</v>
      </c>
      <c r="B3" s="67"/>
      <c r="C3" s="67"/>
      <c r="D3" s="67"/>
      <c r="E3" s="67"/>
      <c r="F3" s="67"/>
      <c r="G3" s="67"/>
      <c r="H3" s="67"/>
      <c r="I3" s="67"/>
      <c r="J3" s="4"/>
    </row>
    <row r="4" spans="1:10" s="4" customFormat="1" ht="75" x14ac:dyDescent="0.25">
      <c r="A4" s="6"/>
      <c r="B4" s="7" t="s">
        <v>76</v>
      </c>
      <c r="C4" s="6" t="s">
        <v>139</v>
      </c>
      <c r="D4" s="7" t="s">
        <v>87</v>
      </c>
      <c r="E4" s="7" t="s">
        <v>88</v>
      </c>
      <c r="F4" s="7" t="s">
        <v>89</v>
      </c>
      <c r="G4" s="7" t="s">
        <v>90</v>
      </c>
      <c r="H4" s="7" t="s">
        <v>91</v>
      </c>
      <c r="I4" s="7" t="s">
        <v>92</v>
      </c>
    </row>
    <row r="5" spans="1:10" s="4" customFormat="1" x14ac:dyDescent="0.25">
      <c r="A5" s="2"/>
      <c r="B5" s="1" t="s">
        <v>93</v>
      </c>
      <c r="C5" s="1" t="s">
        <v>94</v>
      </c>
      <c r="D5" s="1"/>
      <c r="E5" s="1"/>
      <c r="F5" s="1"/>
      <c r="G5" s="1"/>
      <c r="H5" s="1"/>
      <c r="I5" s="1"/>
    </row>
    <row r="6" spans="1:10" s="4" customFormat="1" x14ac:dyDescent="0.25">
      <c r="A6" s="2"/>
      <c r="B6" s="1"/>
      <c r="C6" s="1" t="s">
        <v>95</v>
      </c>
      <c r="D6" s="1"/>
      <c r="E6" s="1"/>
      <c r="F6" s="1"/>
      <c r="G6" s="1"/>
      <c r="H6" s="1"/>
      <c r="I6" s="1"/>
    </row>
    <row r="7" spans="1:10" s="4" customFormat="1" x14ac:dyDescent="0.25">
      <c r="A7" s="2"/>
      <c r="B7" s="1"/>
      <c r="C7" s="1" t="s">
        <v>96</v>
      </c>
      <c r="D7" s="1"/>
      <c r="E7" s="1"/>
      <c r="F7" s="1"/>
      <c r="G7" s="1"/>
      <c r="H7" s="1"/>
      <c r="I7" s="1"/>
    </row>
    <row r="8" spans="1:10" s="4" customFormat="1" x14ac:dyDescent="0.25">
      <c r="A8" s="2"/>
      <c r="B8" s="1"/>
      <c r="C8" s="1" t="s">
        <v>97</v>
      </c>
      <c r="D8" s="1"/>
      <c r="E8" s="1"/>
      <c r="F8" s="1"/>
      <c r="G8" s="1"/>
      <c r="H8" s="1"/>
      <c r="I8" s="1"/>
    </row>
    <row r="9" spans="1:10" s="4" customFormat="1" x14ac:dyDescent="0.25">
      <c r="A9" s="2"/>
      <c r="B9" s="1"/>
      <c r="C9" s="1" t="s">
        <v>98</v>
      </c>
      <c r="D9" s="1"/>
      <c r="E9" s="1"/>
      <c r="F9" s="1"/>
      <c r="G9" s="1"/>
      <c r="H9" s="1"/>
      <c r="I9" s="1"/>
    </row>
    <row r="10" spans="1:10" s="4" customFormat="1" x14ac:dyDescent="0.25">
      <c r="A10" s="2"/>
      <c r="B10" s="1"/>
      <c r="C10" s="1" t="s">
        <v>99</v>
      </c>
      <c r="D10" s="1"/>
      <c r="E10" s="1"/>
      <c r="F10" s="1"/>
      <c r="G10" s="1"/>
      <c r="H10" s="1"/>
      <c r="I10" s="1"/>
    </row>
    <row r="11" spans="1:10" s="4" customFormat="1" x14ac:dyDescent="0.25">
      <c r="A11" s="2"/>
      <c r="B11" s="1"/>
      <c r="C11" s="1" t="s">
        <v>100</v>
      </c>
      <c r="D11" s="1"/>
      <c r="E11" s="1"/>
      <c r="F11" s="1"/>
      <c r="G11" s="1"/>
      <c r="H11" s="1"/>
      <c r="I11" s="1"/>
    </row>
    <row r="12" spans="1:10" s="4" customFormat="1" x14ac:dyDescent="0.25">
      <c r="A12" s="2"/>
      <c r="B12" s="1"/>
      <c r="C12" s="1" t="s">
        <v>101</v>
      </c>
      <c r="D12" s="1"/>
      <c r="E12" s="1"/>
      <c r="F12" s="1"/>
      <c r="G12" s="1"/>
      <c r="H12" s="1"/>
      <c r="I12" s="1"/>
    </row>
    <row r="13" spans="1:10" s="4" customFormat="1" x14ac:dyDescent="0.25">
      <c r="A13" s="2"/>
      <c r="B13" s="1"/>
      <c r="C13" s="1" t="s">
        <v>102</v>
      </c>
      <c r="D13" s="1"/>
      <c r="E13" s="1"/>
      <c r="F13" s="1"/>
      <c r="G13" s="1"/>
      <c r="H13" s="1"/>
      <c r="I13" s="1"/>
    </row>
    <row r="14" spans="1:10" s="4" customFormat="1" x14ac:dyDescent="0.25">
      <c r="A14" s="2"/>
      <c r="B14" s="1"/>
      <c r="C14" s="1" t="s">
        <v>103</v>
      </c>
      <c r="D14" s="1"/>
      <c r="E14" s="1"/>
      <c r="F14" s="1"/>
      <c r="G14" s="1"/>
      <c r="H14" s="1"/>
      <c r="I14" s="1"/>
    </row>
    <row r="15" spans="1:10" s="4" customFormat="1" x14ac:dyDescent="0.25">
      <c r="A15" s="69" t="s">
        <v>104</v>
      </c>
      <c r="B15" s="70"/>
      <c r="C15" s="18"/>
      <c r="D15" s="18"/>
      <c r="E15" s="18"/>
      <c r="F15" s="18"/>
      <c r="G15" s="18"/>
      <c r="H15" s="18"/>
      <c r="I15" s="18"/>
    </row>
    <row r="16" spans="1:10" s="4" customFormat="1" x14ac:dyDescent="0.25">
      <c r="A16" s="2"/>
      <c r="B16" s="1" t="s">
        <v>105</v>
      </c>
      <c r="C16" s="1" t="s">
        <v>94</v>
      </c>
      <c r="D16" s="1"/>
      <c r="E16" s="1"/>
      <c r="F16" s="1"/>
      <c r="G16" s="1"/>
      <c r="H16" s="1"/>
      <c r="I16" s="1"/>
    </row>
    <row r="17" spans="1:9" s="4" customFormat="1" x14ac:dyDescent="0.25">
      <c r="A17" s="2"/>
      <c r="B17" s="1"/>
      <c r="C17" s="1" t="s">
        <v>95</v>
      </c>
      <c r="D17" s="1"/>
      <c r="E17" s="1"/>
      <c r="F17" s="1"/>
      <c r="G17" s="1"/>
      <c r="H17" s="1"/>
      <c r="I17" s="1"/>
    </row>
    <row r="18" spans="1:9" s="4" customFormat="1" x14ac:dyDescent="0.25">
      <c r="A18" s="2"/>
      <c r="B18" s="1"/>
      <c r="C18" s="1" t="s">
        <v>96</v>
      </c>
      <c r="D18" s="1"/>
      <c r="E18" s="1"/>
      <c r="F18" s="1"/>
      <c r="G18" s="1"/>
      <c r="H18" s="1"/>
      <c r="I18" s="1"/>
    </row>
    <row r="19" spans="1:9" s="4" customFormat="1" x14ac:dyDescent="0.25">
      <c r="A19" s="2"/>
      <c r="B19" s="1"/>
      <c r="C19" s="1" t="s">
        <v>97</v>
      </c>
      <c r="D19" s="1"/>
      <c r="E19" s="1"/>
      <c r="F19" s="1"/>
      <c r="G19" s="1"/>
      <c r="H19" s="1"/>
      <c r="I19" s="1"/>
    </row>
    <row r="20" spans="1:9" s="4" customFormat="1" x14ac:dyDescent="0.25">
      <c r="A20" s="2"/>
      <c r="B20" s="1"/>
      <c r="C20" s="1" t="s">
        <v>98</v>
      </c>
      <c r="D20" s="1"/>
      <c r="E20" s="1"/>
      <c r="F20" s="1"/>
      <c r="G20" s="1"/>
      <c r="H20" s="1"/>
      <c r="I20" s="1"/>
    </row>
    <row r="21" spans="1:9" s="4" customFormat="1" x14ac:dyDescent="0.25">
      <c r="A21" s="2"/>
      <c r="B21" s="1"/>
      <c r="C21" s="1" t="s">
        <v>99</v>
      </c>
      <c r="D21" s="1"/>
      <c r="E21" s="1"/>
      <c r="F21" s="1"/>
      <c r="G21" s="1"/>
      <c r="H21" s="1"/>
      <c r="I21" s="1"/>
    </row>
    <row r="22" spans="1:9" s="4" customFormat="1" x14ac:dyDescent="0.25">
      <c r="A22" s="2"/>
      <c r="B22" s="1"/>
      <c r="C22" s="1" t="s">
        <v>100</v>
      </c>
      <c r="D22" s="1"/>
      <c r="E22" s="1"/>
      <c r="F22" s="1"/>
      <c r="G22" s="1"/>
      <c r="H22" s="1"/>
      <c r="I22" s="1"/>
    </row>
    <row r="23" spans="1:9" s="4" customFormat="1" x14ac:dyDescent="0.25">
      <c r="A23" s="2"/>
      <c r="B23" s="1"/>
      <c r="C23" s="1" t="s">
        <v>101</v>
      </c>
      <c r="D23" s="1"/>
      <c r="E23" s="1"/>
      <c r="F23" s="1"/>
      <c r="G23" s="1"/>
      <c r="H23" s="1"/>
      <c r="I23" s="1"/>
    </row>
    <row r="24" spans="1:9" s="4" customFormat="1" x14ac:dyDescent="0.25">
      <c r="A24" s="2"/>
      <c r="B24" s="1"/>
      <c r="C24" s="1" t="s">
        <v>102</v>
      </c>
      <c r="D24" s="1"/>
      <c r="E24" s="1"/>
      <c r="F24" s="1"/>
      <c r="G24" s="1"/>
      <c r="H24" s="1"/>
      <c r="I24" s="1"/>
    </row>
    <row r="25" spans="1:9" s="4" customFormat="1" x14ac:dyDescent="0.25">
      <c r="A25" s="2"/>
      <c r="B25" s="1"/>
      <c r="C25" s="1" t="s">
        <v>103</v>
      </c>
      <c r="D25" s="1"/>
      <c r="E25" s="1"/>
      <c r="F25" s="1"/>
      <c r="G25" s="1"/>
      <c r="H25" s="1"/>
      <c r="I25" s="1"/>
    </row>
    <row r="26" spans="1:9" s="4" customFormat="1" x14ac:dyDescent="0.25">
      <c r="A26" s="69" t="s">
        <v>106</v>
      </c>
      <c r="B26" s="70"/>
      <c r="C26" s="18"/>
      <c r="D26" s="18"/>
      <c r="E26" s="18"/>
      <c r="F26" s="18"/>
      <c r="G26" s="18"/>
      <c r="H26" s="18"/>
      <c r="I26" s="18"/>
    </row>
    <row r="27" spans="1:9" s="4" customFormat="1" x14ac:dyDescent="0.25">
      <c r="A27" s="68" t="s">
        <v>107</v>
      </c>
      <c r="B27" s="68"/>
      <c r="C27" s="12"/>
      <c r="D27" s="12"/>
      <c r="E27" s="12"/>
      <c r="F27" s="12"/>
      <c r="G27" s="12"/>
      <c r="H27" s="12"/>
    </row>
    <row r="28" spans="1:9" s="4" customFormat="1" x14ac:dyDescent="0.25"/>
    <row r="29" spans="1:9" s="4" customFormat="1" x14ac:dyDescent="0.25"/>
  </sheetData>
  <mergeCells count="4">
    <mergeCell ref="A3:I3"/>
    <mergeCell ref="A27:B27"/>
    <mergeCell ref="A15:B15"/>
    <mergeCell ref="A26:B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D683C-B62C-4F0A-A8D7-1BBC57571A8C}">
  <sheetPr>
    <tabColor rgb="FFC00000"/>
  </sheetPr>
  <dimension ref="A1:Q13"/>
  <sheetViews>
    <sheetView topLeftCell="A4" workbookViewId="0">
      <selection activeCell="B1" sqref="B1:N1"/>
    </sheetView>
  </sheetViews>
  <sheetFormatPr defaultColWidth="27.5703125" defaultRowHeight="15" x14ac:dyDescent="0.25"/>
  <cols>
    <col min="1" max="1" width="3.5703125" style="24" bestFit="1" customWidth="1"/>
    <col min="2" max="2" width="17.7109375" style="24" customWidth="1"/>
    <col min="3" max="3" width="53.85546875" style="24" customWidth="1"/>
    <col min="4" max="4" width="27.5703125" style="24"/>
    <col min="5" max="5" width="27.28515625" style="24" bestFit="1" customWidth="1"/>
    <col min="6" max="6" width="15.28515625" style="24" customWidth="1"/>
    <col min="7" max="7" width="16.140625" style="24" customWidth="1"/>
    <col min="8" max="8" width="17.140625" style="24" customWidth="1"/>
    <col min="9" max="14" width="15.85546875" style="24" bestFit="1" customWidth="1"/>
    <col min="15" max="15" width="19.7109375" style="24" bestFit="1" customWidth="1"/>
    <col min="16" max="16" width="16.85546875" style="24" bestFit="1" customWidth="1"/>
    <col min="17" max="17" width="15.5703125" style="24" bestFit="1" customWidth="1"/>
    <col min="18" max="16384" width="27.5703125" style="24"/>
  </cols>
  <sheetData>
    <row r="1" spans="1:17" ht="93.75" customHeight="1" x14ac:dyDescent="0.25">
      <c r="B1" s="77" t="s">
        <v>108</v>
      </c>
      <c r="C1" s="78"/>
      <c r="D1" s="78"/>
      <c r="E1" s="78"/>
      <c r="F1" s="78"/>
      <c r="G1" s="78"/>
      <c r="H1" s="78"/>
      <c r="I1" s="78"/>
      <c r="J1" s="78"/>
      <c r="K1" s="78"/>
      <c r="L1" s="78"/>
      <c r="M1" s="78"/>
      <c r="N1" s="78"/>
    </row>
    <row r="2" spans="1:17" x14ac:dyDescent="0.25">
      <c r="B2" s="78" t="s">
        <v>109</v>
      </c>
      <c r="C2" s="78"/>
      <c r="D2" s="78"/>
      <c r="E2" s="78"/>
      <c r="F2" s="78"/>
      <c r="G2" s="78"/>
      <c r="H2" s="78"/>
      <c r="I2" s="78"/>
      <c r="J2" s="78"/>
      <c r="K2" s="78"/>
      <c r="L2" s="78"/>
      <c r="M2" s="78"/>
      <c r="N2" s="78"/>
    </row>
    <row r="3" spans="1:17" x14ac:dyDescent="0.25">
      <c r="B3" s="78" t="s">
        <v>110</v>
      </c>
      <c r="C3" s="78"/>
      <c r="D3" s="78"/>
      <c r="E3" s="78"/>
      <c r="F3" s="78"/>
      <c r="G3" s="78"/>
      <c r="H3" s="78"/>
      <c r="I3" s="78"/>
      <c r="J3" s="78"/>
      <c r="K3" s="78"/>
      <c r="L3" s="78"/>
      <c r="M3" s="78"/>
      <c r="N3" s="78"/>
    </row>
    <row r="4" spans="1:17" x14ac:dyDescent="0.25">
      <c r="B4" s="78" t="s">
        <v>111</v>
      </c>
      <c r="C4" s="78"/>
      <c r="D4" s="78"/>
      <c r="E4" s="78"/>
      <c r="F4" s="78"/>
      <c r="G4" s="78"/>
      <c r="H4" s="78"/>
      <c r="I4" s="78"/>
      <c r="J4" s="78"/>
      <c r="K4" s="78"/>
      <c r="L4" s="78"/>
      <c r="M4" s="78"/>
      <c r="N4" s="78"/>
    </row>
    <row r="5" spans="1:17" ht="15.75" thickBot="1" x14ac:dyDescent="0.3"/>
    <row r="6" spans="1:17" ht="19.5" thickBot="1" x14ac:dyDescent="0.3">
      <c r="A6" s="74"/>
      <c r="B6" s="75"/>
      <c r="C6" s="75"/>
      <c r="D6" s="75"/>
      <c r="E6" s="75"/>
      <c r="F6" s="75"/>
      <c r="G6" s="75"/>
      <c r="H6" s="75"/>
      <c r="I6" s="75"/>
      <c r="J6" s="75"/>
      <c r="K6" s="75"/>
      <c r="L6" s="75"/>
      <c r="M6" s="75"/>
      <c r="N6" s="75"/>
      <c r="O6" s="75"/>
      <c r="P6" s="75"/>
      <c r="Q6" s="76"/>
    </row>
    <row r="7" spans="1:17" ht="45.75" thickBot="1" x14ac:dyDescent="0.3">
      <c r="A7" s="28" t="s">
        <v>112</v>
      </c>
      <c r="B7" s="29" t="s">
        <v>76</v>
      </c>
      <c r="C7" s="29" t="s">
        <v>113</v>
      </c>
      <c r="D7" s="29" t="s">
        <v>114</v>
      </c>
      <c r="E7" s="30" t="s">
        <v>115</v>
      </c>
      <c r="F7" s="39" t="s">
        <v>116</v>
      </c>
      <c r="G7" s="29" t="s">
        <v>117</v>
      </c>
      <c r="H7" s="29" t="s">
        <v>118</v>
      </c>
      <c r="I7" s="29" t="s">
        <v>119</v>
      </c>
      <c r="J7" s="29" t="s">
        <v>120</v>
      </c>
      <c r="K7" s="29" t="s">
        <v>121</v>
      </c>
      <c r="L7" s="29" t="s">
        <v>122</v>
      </c>
      <c r="M7" s="29" t="s">
        <v>123</v>
      </c>
      <c r="N7" s="29" t="s">
        <v>124</v>
      </c>
      <c r="O7" s="29" t="s">
        <v>125</v>
      </c>
      <c r="P7" s="29" t="s">
        <v>126</v>
      </c>
      <c r="Q7" s="30" t="s">
        <v>127</v>
      </c>
    </row>
    <row r="8" spans="1:17" ht="180.75" thickBot="1" x14ac:dyDescent="0.3">
      <c r="A8" s="33">
        <v>1</v>
      </c>
      <c r="B8" s="34" t="s">
        <v>128</v>
      </c>
      <c r="C8" s="34" t="s">
        <v>129</v>
      </c>
      <c r="D8" s="45">
        <v>800</v>
      </c>
      <c r="E8" s="27" t="s">
        <v>130</v>
      </c>
      <c r="F8" s="47">
        <v>0.05</v>
      </c>
      <c r="G8" s="46">
        <f>SUM(800*7360)</f>
        <v>5888000</v>
      </c>
      <c r="H8" s="46">
        <f t="shared" ref="H8:I13" si="0">SUM(G8,G8*0.05)</f>
        <v>6182400</v>
      </c>
      <c r="I8" s="46">
        <f t="shared" si="0"/>
        <v>6491520</v>
      </c>
      <c r="J8" s="46">
        <f t="shared" ref="J8:P13" si="1">SUM(I8,I8*0.05)</f>
        <v>6816096</v>
      </c>
      <c r="K8" s="46">
        <f t="shared" si="1"/>
        <v>7156900.7999999998</v>
      </c>
      <c r="L8" s="46">
        <f t="shared" si="1"/>
        <v>7514745.8399999999</v>
      </c>
      <c r="M8" s="46">
        <f t="shared" si="1"/>
        <v>7890483.1320000002</v>
      </c>
      <c r="N8" s="46">
        <f t="shared" si="1"/>
        <v>8285007.2886000006</v>
      </c>
      <c r="O8" s="46">
        <f t="shared" si="1"/>
        <v>8699257.6530300006</v>
      </c>
      <c r="P8" s="46">
        <f t="shared" si="1"/>
        <v>9134220.535681501</v>
      </c>
      <c r="Q8" s="48">
        <f t="shared" ref="Q8:Q13" si="2">SUM(G8:P8)</f>
        <v>74058631.249311507</v>
      </c>
    </row>
    <row r="9" spans="1:17" ht="165.75" thickBot="1" x14ac:dyDescent="0.3">
      <c r="A9" s="26">
        <v>2</v>
      </c>
      <c r="B9" s="23" t="s">
        <v>131</v>
      </c>
      <c r="C9" s="23" t="s">
        <v>132</v>
      </c>
      <c r="D9" s="23">
        <v>800</v>
      </c>
      <c r="E9" s="27" t="s">
        <v>130</v>
      </c>
      <c r="F9" s="47">
        <v>0.05</v>
      </c>
      <c r="G9" s="46">
        <f>SUM(800*7360)</f>
        <v>5888000</v>
      </c>
      <c r="H9" s="46">
        <f t="shared" si="0"/>
        <v>6182400</v>
      </c>
      <c r="I9" s="46">
        <f t="shared" si="0"/>
        <v>6491520</v>
      </c>
      <c r="J9" s="46">
        <f t="shared" si="1"/>
        <v>6816096</v>
      </c>
      <c r="K9" s="46">
        <f t="shared" si="1"/>
        <v>7156900.7999999998</v>
      </c>
      <c r="L9" s="46">
        <f t="shared" si="1"/>
        <v>7514745.8399999999</v>
      </c>
      <c r="M9" s="46">
        <f t="shared" si="1"/>
        <v>7890483.1320000002</v>
      </c>
      <c r="N9" s="46">
        <f t="shared" si="1"/>
        <v>8285007.2886000006</v>
      </c>
      <c r="O9" s="46">
        <f t="shared" si="1"/>
        <v>8699257.6530300006</v>
      </c>
      <c r="P9" s="46">
        <f t="shared" si="1"/>
        <v>9134220.535681501</v>
      </c>
      <c r="Q9" s="48">
        <f t="shared" si="2"/>
        <v>74058631.249311507</v>
      </c>
    </row>
    <row r="10" spans="1:17" ht="105.75" thickBot="1" x14ac:dyDescent="0.3">
      <c r="A10" s="26">
        <v>3</v>
      </c>
      <c r="B10" s="23" t="s">
        <v>133</v>
      </c>
      <c r="C10" s="23" t="s">
        <v>134</v>
      </c>
      <c r="D10" s="23">
        <v>800</v>
      </c>
      <c r="E10" s="27" t="s">
        <v>130</v>
      </c>
      <c r="F10" s="47">
        <v>0.05</v>
      </c>
      <c r="G10" s="46">
        <f>SUM(800*7360)</f>
        <v>5888000</v>
      </c>
      <c r="H10" s="46">
        <f t="shared" si="0"/>
        <v>6182400</v>
      </c>
      <c r="I10" s="46">
        <f t="shared" si="0"/>
        <v>6491520</v>
      </c>
      <c r="J10" s="46">
        <f t="shared" si="1"/>
        <v>6816096</v>
      </c>
      <c r="K10" s="46">
        <f t="shared" si="1"/>
        <v>7156900.7999999998</v>
      </c>
      <c r="L10" s="46">
        <f t="shared" si="1"/>
        <v>7514745.8399999999</v>
      </c>
      <c r="M10" s="46">
        <f t="shared" si="1"/>
        <v>7890483.1320000002</v>
      </c>
      <c r="N10" s="46">
        <f t="shared" si="1"/>
        <v>8285007.2886000006</v>
      </c>
      <c r="O10" s="46">
        <f t="shared" si="1"/>
        <v>8699257.6530300006</v>
      </c>
      <c r="P10" s="46">
        <f t="shared" si="1"/>
        <v>9134220.535681501</v>
      </c>
      <c r="Q10" s="48">
        <f t="shared" si="2"/>
        <v>74058631.249311507</v>
      </c>
    </row>
    <row r="11" spans="1:17" ht="105.75" thickBot="1" x14ac:dyDescent="0.3">
      <c r="A11" s="26">
        <v>4</v>
      </c>
      <c r="B11" s="23" t="s">
        <v>135</v>
      </c>
      <c r="C11" s="23" t="s">
        <v>134</v>
      </c>
      <c r="D11" s="23">
        <v>800</v>
      </c>
      <c r="E11" s="27" t="s">
        <v>130</v>
      </c>
      <c r="F11" s="47">
        <v>0.05</v>
      </c>
      <c r="G11" s="46">
        <f>SUM(800*7360)</f>
        <v>5888000</v>
      </c>
      <c r="H11" s="46">
        <f t="shared" si="0"/>
        <v>6182400</v>
      </c>
      <c r="I11" s="46">
        <f t="shared" si="0"/>
        <v>6491520</v>
      </c>
      <c r="J11" s="46">
        <f t="shared" si="1"/>
        <v>6816096</v>
      </c>
      <c r="K11" s="46">
        <f t="shared" si="1"/>
        <v>7156900.7999999998</v>
      </c>
      <c r="L11" s="46">
        <f t="shared" si="1"/>
        <v>7514745.8399999999</v>
      </c>
      <c r="M11" s="46">
        <f t="shared" si="1"/>
        <v>7890483.1320000002</v>
      </c>
      <c r="N11" s="46">
        <f t="shared" si="1"/>
        <v>8285007.2886000006</v>
      </c>
      <c r="O11" s="46">
        <f t="shared" si="1"/>
        <v>8699257.6530300006</v>
      </c>
      <c r="P11" s="46">
        <f t="shared" si="1"/>
        <v>9134220.535681501</v>
      </c>
      <c r="Q11" s="48">
        <f t="shared" si="2"/>
        <v>74058631.249311507</v>
      </c>
    </row>
    <row r="12" spans="1:17" ht="105.75" thickBot="1" x14ac:dyDescent="0.3">
      <c r="A12" s="36">
        <v>5</v>
      </c>
      <c r="B12" s="37" t="s">
        <v>136</v>
      </c>
      <c r="C12" s="37" t="s">
        <v>134</v>
      </c>
      <c r="D12" s="37">
        <v>800</v>
      </c>
      <c r="E12" s="27" t="s">
        <v>130</v>
      </c>
      <c r="F12" s="47">
        <v>0.05</v>
      </c>
      <c r="G12" s="46">
        <f>SUM(800*7360)</f>
        <v>5888000</v>
      </c>
      <c r="H12" s="46">
        <f t="shared" si="0"/>
        <v>6182400</v>
      </c>
      <c r="I12" s="46">
        <f t="shared" si="0"/>
        <v>6491520</v>
      </c>
      <c r="J12" s="46">
        <f t="shared" si="1"/>
        <v>6816096</v>
      </c>
      <c r="K12" s="46">
        <f t="shared" si="1"/>
        <v>7156900.7999999998</v>
      </c>
      <c r="L12" s="46">
        <f t="shared" si="1"/>
        <v>7514745.8399999999</v>
      </c>
      <c r="M12" s="46">
        <f t="shared" si="1"/>
        <v>7890483.1320000002</v>
      </c>
      <c r="N12" s="46">
        <f t="shared" si="1"/>
        <v>8285007.2886000006</v>
      </c>
      <c r="O12" s="46">
        <f t="shared" si="1"/>
        <v>8699257.6530300006</v>
      </c>
      <c r="P12" s="46">
        <f t="shared" si="1"/>
        <v>9134220.535681501</v>
      </c>
      <c r="Q12" s="48">
        <f t="shared" si="2"/>
        <v>74058631.249311507</v>
      </c>
    </row>
    <row r="13" spans="1:17" s="21" customFormat="1" ht="15.75" thickBot="1" x14ac:dyDescent="0.3">
      <c r="A13" s="71" t="s">
        <v>137</v>
      </c>
      <c r="B13" s="72"/>
      <c r="C13" s="72"/>
      <c r="D13" s="72"/>
      <c r="E13" s="73"/>
      <c r="F13" s="44"/>
      <c r="G13" s="49">
        <f>SUM(G8:G12)</f>
        <v>29440000</v>
      </c>
      <c r="H13" s="50">
        <f t="shared" si="0"/>
        <v>30912000</v>
      </c>
      <c r="I13" s="50">
        <f t="shared" si="0"/>
        <v>32457600</v>
      </c>
      <c r="J13" s="50">
        <f t="shared" si="1"/>
        <v>34080480</v>
      </c>
      <c r="K13" s="50">
        <f t="shared" si="1"/>
        <v>35784504</v>
      </c>
      <c r="L13" s="50">
        <f t="shared" si="1"/>
        <v>37573729.200000003</v>
      </c>
      <c r="M13" s="50">
        <f t="shared" si="1"/>
        <v>39452415.660000004</v>
      </c>
      <c r="N13" s="50">
        <f t="shared" si="1"/>
        <v>41425036.443000004</v>
      </c>
      <c r="O13" s="50">
        <f t="shared" si="1"/>
        <v>43496288.265150003</v>
      </c>
      <c r="P13" s="50">
        <f t="shared" si="1"/>
        <v>45671102.678407505</v>
      </c>
      <c r="Q13" s="51">
        <f t="shared" si="2"/>
        <v>370293156.24655747</v>
      </c>
    </row>
  </sheetData>
  <mergeCells count="6">
    <mergeCell ref="A13:E13"/>
    <mergeCell ref="A6:Q6"/>
    <mergeCell ref="B1:N1"/>
    <mergeCell ref="B2:N2"/>
    <mergeCell ref="B3:N3"/>
    <mergeCell ref="B4:N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6A21-D044-4C70-9AF6-99D9120D0649}">
  <dimension ref="A1:Q11"/>
  <sheetViews>
    <sheetView tabSelected="1" workbookViewId="0">
      <selection activeCell="C5" sqref="C5"/>
    </sheetView>
  </sheetViews>
  <sheetFormatPr defaultRowHeight="15" x14ac:dyDescent="0.25"/>
  <cols>
    <col min="1" max="1" width="9.140625" style="24"/>
    <col min="2" max="2" width="26.140625" style="24" customWidth="1"/>
    <col min="3" max="3" width="59.5703125" style="24" customWidth="1"/>
    <col min="4" max="4" width="24.7109375" style="24" bestFit="1" customWidth="1"/>
    <col min="5" max="5" width="46.5703125" style="24" customWidth="1"/>
    <col min="6" max="17" width="11.7109375" style="24" customWidth="1"/>
    <col min="18" max="16384" width="9.140625" style="24"/>
  </cols>
  <sheetData>
    <row r="1" spans="1:17" s="21" customFormat="1" ht="18.75" x14ac:dyDescent="0.25">
      <c r="A1" s="20"/>
    </row>
    <row r="2" spans="1:17" s="21" customFormat="1" ht="15.75" thickBot="1" x14ac:dyDescent="0.3"/>
    <row r="3" spans="1:17" s="22" customFormat="1" ht="18.75" customHeight="1" thickBot="1" x14ac:dyDescent="0.3">
      <c r="A3" s="74"/>
      <c r="B3" s="75"/>
      <c r="C3" s="75"/>
      <c r="D3" s="75"/>
      <c r="E3" s="75"/>
      <c r="F3" s="75"/>
      <c r="G3" s="75"/>
      <c r="H3" s="75"/>
      <c r="I3" s="75"/>
      <c r="J3" s="75"/>
      <c r="K3" s="75"/>
      <c r="L3" s="75"/>
      <c r="M3" s="75"/>
      <c r="N3" s="75"/>
      <c r="O3" s="75"/>
      <c r="P3" s="75"/>
      <c r="Q3" s="76"/>
    </row>
    <row r="4" spans="1:17" s="25" customFormat="1" ht="45.75" thickBot="1" x14ac:dyDescent="0.3">
      <c r="A4" s="28" t="s">
        <v>112</v>
      </c>
      <c r="B4" s="29" t="s">
        <v>76</v>
      </c>
      <c r="C4" s="29" t="s">
        <v>53</v>
      </c>
      <c r="D4" s="29" t="s">
        <v>114</v>
      </c>
      <c r="E4" s="30" t="s">
        <v>115</v>
      </c>
      <c r="F4" s="39" t="s">
        <v>116</v>
      </c>
      <c r="G4" s="29" t="s">
        <v>117</v>
      </c>
      <c r="H4" s="29" t="s">
        <v>118</v>
      </c>
      <c r="I4" s="29" t="s">
        <v>119</v>
      </c>
      <c r="J4" s="29" t="s">
        <v>120</v>
      </c>
      <c r="K4" s="29" t="s">
        <v>121</v>
      </c>
      <c r="L4" s="29" t="s">
        <v>122</v>
      </c>
      <c r="M4" s="29" t="s">
        <v>123</v>
      </c>
      <c r="N4" s="29" t="s">
        <v>124</v>
      </c>
      <c r="O4" s="29" t="s">
        <v>163</v>
      </c>
      <c r="P4" s="29" t="s">
        <v>126</v>
      </c>
      <c r="Q4" s="30" t="s">
        <v>127</v>
      </c>
    </row>
    <row r="5" spans="1:17" s="21" customFormat="1" x14ac:dyDescent="0.25">
      <c r="A5" s="33">
        <v>1</v>
      </c>
      <c r="B5" s="34" t="s">
        <v>22</v>
      </c>
      <c r="C5" s="34"/>
      <c r="D5" s="34"/>
      <c r="E5" s="35"/>
      <c r="F5" s="40"/>
      <c r="G5" s="34"/>
      <c r="H5" s="34"/>
      <c r="I5" s="34"/>
      <c r="J5" s="34"/>
      <c r="K5" s="34"/>
      <c r="L5" s="34"/>
      <c r="M5" s="34"/>
      <c r="N5" s="34"/>
      <c r="O5" s="34"/>
      <c r="P5" s="34"/>
      <c r="Q5" s="35">
        <f>SUM(G5:P5)</f>
        <v>0</v>
      </c>
    </row>
    <row r="6" spans="1:17" s="21" customFormat="1" x14ac:dyDescent="0.25">
      <c r="A6" s="26">
        <v>2</v>
      </c>
      <c r="B6" s="23" t="s">
        <v>22</v>
      </c>
      <c r="C6" s="23"/>
      <c r="D6" s="23"/>
      <c r="E6" s="27"/>
      <c r="F6" s="41"/>
      <c r="G6" s="23"/>
      <c r="H6" s="23"/>
      <c r="I6" s="23"/>
      <c r="J6" s="23"/>
      <c r="K6" s="23"/>
      <c r="L6" s="23"/>
      <c r="M6" s="23"/>
      <c r="N6" s="23"/>
      <c r="O6" s="23"/>
      <c r="P6" s="23"/>
      <c r="Q6" s="27"/>
    </row>
    <row r="7" spans="1:17" s="21" customFormat="1" x14ac:dyDescent="0.25">
      <c r="A7" s="26">
        <v>3</v>
      </c>
      <c r="B7" s="23" t="s">
        <v>22</v>
      </c>
      <c r="C7" s="23"/>
      <c r="D7" s="23"/>
      <c r="E7" s="27"/>
      <c r="F7" s="42"/>
      <c r="G7" s="23"/>
      <c r="H7" s="23"/>
      <c r="I7" s="23"/>
      <c r="J7" s="23"/>
      <c r="K7" s="23"/>
      <c r="L7" s="23"/>
      <c r="M7" s="23"/>
      <c r="N7" s="23"/>
      <c r="O7" s="23"/>
      <c r="P7" s="23"/>
      <c r="Q7" s="27"/>
    </row>
    <row r="8" spans="1:17" s="21" customFormat="1" x14ac:dyDescent="0.25">
      <c r="A8" s="26">
        <v>4</v>
      </c>
      <c r="B8" s="23" t="s">
        <v>22</v>
      </c>
      <c r="C8" s="23"/>
      <c r="D8" s="23"/>
      <c r="E8" s="27"/>
      <c r="F8" s="41"/>
      <c r="G8" s="23"/>
      <c r="H8" s="23"/>
      <c r="I8" s="23"/>
      <c r="J8" s="23"/>
      <c r="K8" s="23"/>
      <c r="L8" s="23"/>
      <c r="M8" s="23"/>
      <c r="N8" s="23"/>
      <c r="O8" s="23"/>
      <c r="P8" s="23"/>
      <c r="Q8" s="27"/>
    </row>
    <row r="9" spans="1:17" s="21" customFormat="1" ht="15.75" thickBot="1" x14ac:dyDescent="0.3">
      <c r="A9" s="36">
        <v>5</v>
      </c>
      <c r="B9" s="37" t="s">
        <v>22</v>
      </c>
      <c r="C9" s="37"/>
      <c r="D9" s="37"/>
      <c r="E9" s="38"/>
      <c r="F9" s="43"/>
      <c r="G9" s="37"/>
      <c r="H9" s="37"/>
      <c r="I9" s="37"/>
      <c r="J9" s="37"/>
      <c r="K9" s="37"/>
      <c r="L9" s="37"/>
      <c r="M9" s="37"/>
      <c r="N9" s="37"/>
      <c r="O9" s="37"/>
      <c r="P9" s="37"/>
      <c r="Q9" s="38"/>
    </row>
    <row r="10" spans="1:17" s="21" customFormat="1" ht="15.75" thickBot="1" x14ac:dyDescent="0.3">
      <c r="A10" s="71" t="s">
        <v>137</v>
      </c>
      <c r="B10" s="72"/>
      <c r="C10" s="72"/>
      <c r="D10" s="72"/>
      <c r="E10" s="73"/>
      <c r="F10" s="44"/>
      <c r="G10" s="31"/>
      <c r="H10" s="31"/>
      <c r="I10" s="31"/>
      <c r="J10" s="31"/>
      <c r="K10" s="31"/>
      <c r="L10" s="31"/>
      <c r="M10" s="31"/>
      <c r="N10" s="31"/>
      <c r="O10" s="31"/>
      <c r="P10" s="31"/>
      <c r="Q10" s="32"/>
    </row>
    <row r="11" spans="1:17" s="21" customFormat="1" x14ac:dyDescent="0.25"/>
  </sheetData>
  <mergeCells count="2">
    <mergeCell ref="A3:Q3"/>
    <mergeCell ref="A10:E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pproval_x0020_Required xmlns="6f7b4a7f-d44a-4f65-a9aa-96ec94e426e4">No</Approval_x0020_Required>
    <Approvers xmlns="6f7b4a7f-d44a-4f65-a9aa-96ec94e426e4">
      <UserInfo>
        <DisplayName/>
        <AccountId xsi:nil="true"/>
        <AccountType/>
      </UserInfo>
    </Approvers>
    <Approve_x0020_Stage xmlns="6f7b4a7f-d44a-4f65-a9aa-96ec94e426e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402bf8a-be4c-4d43-8340-107e775f40e9"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F033CB1E5DAE214C9B0EA6BD3CC12AB0" ma:contentTypeVersion="9" ma:contentTypeDescription="Create a new document." ma:contentTypeScope="" ma:versionID="e9e344ddb62aa855a837bbf828494716">
  <xsd:schema xmlns:xsd="http://www.w3.org/2001/XMLSchema" xmlns:xs="http://www.w3.org/2001/XMLSchema" xmlns:p="http://schemas.microsoft.com/office/2006/metadata/properties" xmlns:ns2="6f7b4a7f-d44a-4f65-a9aa-96ec94e426e4" xmlns:ns3="75e49b26-67e5-4368-925a-ce00531a1b7d" targetNamespace="http://schemas.microsoft.com/office/2006/metadata/properties" ma:root="true" ma:fieldsID="2fa50b6ce4fd07666db6b213311d1f1a" ns2:_="" ns3:_="">
    <xsd:import namespace="6f7b4a7f-d44a-4f65-a9aa-96ec94e426e4"/>
    <xsd:import namespace="75e49b26-67e5-4368-925a-ce00531a1b7d"/>
    <xsd:element name="properties">
      <xsd:complexType>
        <xsd:sequence>
          <xsd:element name="documentManagement">
            <xsd:complexType>
              <xsd:all>
                <xsd:element ref="ns2:Approval_x0020_Required" minOccurs="0"/>
                <xsd:element ref="ns2:Approvers" minOccurs="0"/>
                <xsd:element ref="ns2:Approve_x0020_Stage"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b4a7f-d44a-4f65-a9aa-96ec94e426e4" elementFormDefault="qualified">
    <xsd:import namespace="http://schemas.microsoft.com/office/2006/documentManagement/types"/>
    <xsd:import namespace="http://schemas.microsoft.com/office/infopath/2007/PartnerControls"/>
    <xsd:element name="Approval_x0020_Required" ma:index="8" nillable="true" ma:displayName="Approval Required" ma:default="No" ma:format="Dropdown" ma:internalName="Approval_x0020_Required">
      <xsd:simpleType>
        <xsd:restriction base="dms:Choice">
          <xsd:enumeration value="No"/>
          <xsd:enumeration value="Yes"/>
        </xsd:restriction>
      </xsd:simpleType>
    </xsd:element>
    <xsd:element name="Approvers" ma:index="9"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_x0020_Stage" ma:index="10" nillable="true" ma:displayName="Approve Stage" ma:format="Dropdown" ma:internalName="Approve_x0020_Stage">
      <xsd:simpleType>
        <xsd:restriction base="dms:Choice">
          <xsd:enumeration value="Approving"/>
          <xsd:enumeration value="Approved"/>
          <xsd:enumeration value="Rejected"/>
        </xsd:restriction>
      </xsd:simpleType>
    </xsd:element>
  </xsd:schema>
  <xsd:schema xmlns:xsd="http://www.w3.org/2001/XMLSchema" xmlns:xs="http://www.w3.org/2001/XMLSchema" xmlns:dms="http://schemas.microsoft.com/office/2006/documentManagement/types" xmlns:pc="http://schemas.microsoft.com/office/infopath/2007/PartnerControls" targetNamespace="75e49b26-67e5-4368-925a-ce00531a1b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704997-69AE-4E33-8370-39C0A6530323}">
  <ds:schemaRef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5e49b26-67e5-4368-925a-ce00531a1b7d"/>
    <ds:schemaRef ds:uri="6f7b4a7f-d44a-4f65-a9aa-96ec94e426e4"/>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0499741-32D3-42D8-926C-AE717226A1FF}">
  <ds:schemaRefs>
    <ds:schemaRef ds:uri="http://schemas.microsoft.com/sharepoint/v3/contenttype/forms"/>
  </ds:schemaRefs>
</ds:datastoreItem>
</file>

<file path=customXml/itemProps3.xml><?xml version="1.0" encoding="utf-8"?>
<ds:datastoreItem xmlns:ds="http://schemas.openxmlformats.org/officeDocument/2006/customXml" ds:itemID="{306E0A5B-67AF-438C-9C9C-8B598C3F3BC4}">
  <ds:schemaRefs>
    <ds:schemaRef ds:uri="Microsoft.SharePoint.Taxonomy.ContentTypeSync"/>
  </ds:schemaRefs>
</ds:datastoreItem>
</file>

<file path=customXml/itemProps4.xml><?xml version="1.0" encoding="utf-8"?>
<ds:datastoreItem xmlns:ds="http://schemas.openxmlformats.org/officeDocument/2006/customXml" ds:itemID="{4E0552F6-A6D0-4153-B04F-BEB0CCFD47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7b4a7f-d44a-4f65-a9aa-96ec94e426e4"/>
    <ds:schemaRef ds:uri="75e49b26-67e5-4368-925a-ce00531a1b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PI Completion Guide</vt:lpstr>
      <vt:lpstr>Project Implementation (PI)</vt:lpstr>
      <vt:lpstr>SS Completion Guide</vt:lpstr>
      <vt:lpstr>Software subscription</vt:lpstr>
      <vt:lpstr>SME Completion Guide</vt:lpstr>
      <vt:lpstr>SME Augmentation</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Boshoff            Transnet Freight Rail    JHB</dc:creator>
  <cp:keywords/>
  <dc:description/>
  <cp:lastModifiedBy>Eva Boshoff            Transnet Freight Rail    JHB</cp:lastModifiedBy>
  <cp:revision/>
  <dcterms:created xsi:type="dcterms:W3CDTF">2022-04-22T07:12:46Z</dcterms:created>
  <dcterms:modified xsi:type="dcterms:W3CDTF">2022-05-23T13:30:28Z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0x010100F033CB1E5DAE214C9B0EA6BD3CC12AB0</vt:lpwstr>
  </property>
</Properties>
</file>